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2_Bevölkerung\ausländische Bevölkerung\2019\"/>
    </mc:Choice>
  </mc:AlternateContent>
  <bookViews>
    <workbookView xWindow="0" yWindow="0" windowWidth="20730" windowHeight="11760" activeTab="4"/>
  </bookViews>
  <sheets>
    <sheet name="Deckblatt" sheetId="11" r:id="rId1"/>
    <sheet name="A.1_2019-abs" sheetId="37" r:id="rId2"/>
    <sheet name="A.2_2019-proz" sheetId="38" r:id="rId3"/>
    <sheet name="A.3_2018-abs " sheetId="29" r:id="rId4"/>
    <sheet name="A.4_2018-proz" sheetId="30" r:id="rId5"/>
    <sheet name="A.5_Entw 2018 bis 2019 abs." sheetId="35" r:id="rId6"/>
    <sheet name="A.6_Entw 2018 bis 2019 in proz" sheetId="36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7" l="1"/>
  <c r="F27" i="37"/>
  <c r="G27" i="37"/>
  <c r="H27" i="37"/>
  <c r="I27" i="37"/>
  <c r="J27" i="37"/>
  <c r="K27" i="37"/>
  <c r="L27" i="37"/>
  <c r="M27" i="37"/>
  <c r="N27" i="37"/>
  <c r="O27" i="37"/>
  <c r="E27" i="37"/>
  <c r="F22" i="37"/>
  <c r="G22" i="37"/>
  <c r="H22" i="37"/>
  <c r="I22" i="37"/>
  <c r="J22" i="37"/>
  <c r="K22" i="37"/>
  <c r="L22" i="37"/>
  <c r="M22" i="37"/>
  <c r="N22" i="37"/>
  <c r="O22" i="37"/>
  <c r="E22" i="37"/>
  <c r="E29" i="37"/>
  <c r="G29" i="37"/>
  <c r="H29" i="37"/>
  <c r="I29" i="37"/>
  <c r="J29" i="37"/>
  <c r="K29" i="37"/>
  <c r="L29" i="37"/>
  <c r="M29" i="37"/>
  <c r="N29" i="37"/>
  <c r="O29" i="37"/>
  <c r="F29" i="37"/>
  <c r="E12" i="36" l="1"/>
  <c r="F12" i="36"/>
  <c r="G12" i="36"/>
  <c r="H12" i="36"/>
  <c r="I12" i="36"/>
  <c r="J12" i="36"/>
  <c r="K12" i="36"/>
  <c r="L12" i="36"/>
  <c r="M12" i="36"/>
  <c r="N12" i="36"/>
  <c r="O12" i="36"/>
  <c r="P12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E22" i="36"/>
  <c r="F22" i="36"/>
  <c r="G22" i="36"/>
  <c r="I22" i="36"/>
  <c r="J22" i="36"/>
  <c r="L22" i="36"/>
  <c r="P22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E27" i="36"/>
  <c r="M27" i="36"/>
  <c r="N27" i="36"/>
  <c r="O27" i="36"/>
  <c r="E28" i="36"/>
  <c r="P28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F11" i="36"/>
  <c r="G11" i="36"/>
  <c r="H11" i="36"/>
  <c r="I11" i="36"/>
  <c r="J11" i="36"/>
  <c r="K11" i="36"/>
  <c r="L11" i="36"/>
  <c r="M11" i="36"/>
  <c r="N11" i="36"/>
  <c r="O11" i="36"/>
  <c r="P11" i="36"/>
  <c r="E11" i="36"/>
  <c r="E12" i="35"/>
  <c r="F12" i="35"/>
  <c r="G12" i="35"/>
  <c r="H12" i="35"/>
  <c r="I12" i="35"/>
  <c r="J12" i="35"/>
  <c r="K12" i="35"/>
  <c r="L12" i="35"/>
  <c r="M12" i="35"/>
  <c r="N12" i="35"/>
  <c r="O12" i="35"/>
  <c r="E13" i="35"/>
  <c r="F13" i="35"/>
  <c r="G13" i="35"/>
  <c r="H13" i="35"/>
  <c r="I13" i="35"/>
  <c r="J13" i="35"/>
  <c r="K13" i="35"/>
  <c r="L13" i="35"/>
  <c r="M13" i="35"/>
  <c r="N13" i="35"/>
  <c r="O13" i="35"/>
  <c r="E14" i="35"/>
  <c r="F14" i="35"/>
  <c r="G14" i="35"/>
  <c r="H14" i="35"/>
  <c r="I14" i="35"/>
  <c r="J14" i="35"/>
  <c r="K14" i="35"/>
  <c r="L14" i="35"/>
  <c r="M14" i="35"/>
  <c r="N14" i="35"/>
  <c r="O14" i="35"/>
  <c r="E15" i="35"/>
  <c r="F15" i="35"/>
  <c r="G15" i="35"/>
  <c r="H15" i="35"/>
  <c r="I15" i="35"/>
  <c r="J15" i="35"/>
  <c r="K15" i="35"/>
  <c r="L15" i="35"/>
  <c r="M15" i="35"/>
  <c r="N15" i="35"/>
  <c r="O15" i="35"/>
  <c r="E16" i="35"/>
  <c r="F16" i="35"/>
  <c r="G16" i="35"/>
  <c r="H16" i="35"/>
  <c r="I16" i="35"/>
  <c r="J16" i="35"/>
  <c r="K16" i="35"/>
  <c r="L16" i="35"/>
  <c r="M16" i="35"/>
  <c r="N16" i="35"/>
  <c r="O16" i="35"/>
  <c r="E17" i="35"/>
  <c r="F17" i="35"/>
  <c r="G17" i="35"/>
  <c r="H17" i="35"/>
  <c r="I17" i="35"/>
  <c r="J17" i="35"/>
  <c r="K17" i="35"/>
  <c r="L17" i="35"/>
  <c r="M17" i="35"/>
  <c r="N17" i="35"/>
  <c r="O17" i="35"/>
  <c r="E18" i="35"/>
  <c r="F18" i="35"/>
  <c r="G18" i="35"/>
  <c r="H18" i="35"/>
  <c r="I18" i="35"/>
  <c r="J18" i="35"/>
  <c r="K18" i="35"/>
  <c r="L18" i="35"/>
  <c r="M18" i="35"/>
  <c r="N18" i="35"/>
  <c r="O18" i="35"/>
  <c r="E19" i="35"/>
  <c r="F19" i="35"/>
  <c r="G19" i="35"/>
  <c r="H19" i="35"/>
  <c r="I19" i="35"/>
  <c r="J19" i="35"/>
  <c r="K19" i="35"/>
  <c r="L19" i="35"/>
  <c r="M19" i="35"/>
  <c r="N19" i="35"/>
  <c r="O19" i="35"/>
  <c r="E20" i="35"/>
  <c r="F20" i="35"/>
  <c r="G20" i="35"/>
  <c r="H20" i="35"/>
  <c r="I20" i="35"/>
  <c r="J20" i="35"/>
  <c r="K20" i="35"/>
  <c r="L20" i="35"/>
  <c r="M20" i="35"/>
  <c r="N20" i="35"/>
  <c r="O20" i="35"/>
  <c r="E21" i="35"/>
  <c r="F21" i="35"/>
  <c r="G21" i="35"/>
  <c r="H21" i="35"/>
  <c r="I21" i="35"/>
  <c r="J21" i="35"/>
  <c r="K21" i="35"/>
  <c r="L21" i="35"/>
  <c r="M21" i="35"/>
  <c r="N21" i="35"/>
  <c r="O21" i="35"/>
  <c r="E22" i="35"/>
  <c r="F22" i="35"/>
  <c r="E23" i="35"/>
  <c r="F23" i="35"/>
  <c r="G23" i="35"/>
  <c r="H23" i="35"/>
  <c r="I23" i="35"/>
  <c r="J23" i="35"/>
  <c r="K23" i="35"/>
  <c r="L23" i="35"/>
  <c r="M23" i="35"/>
  <c r="N23" i="35"/>
  <c r="O23" i="35"/>
  <c r="E24" i="35"/>
  <c r="F24" i="35"/>
  <c r="G24" i="35"/>
  <c r="H24" i="35"/>
  <c r="I24" i="35"/>
  <c r="J24" i="35"/>
  <c r="K24" i="35"/>
  <c r="L24" i="35"/>
  <c r="M24" i="35"/>
  <c r="N24" i="35"/>
  <c r="O24" i="35"/>
  <c r="E25" i="35"/>
  <c r="F25" i="35"/>
  <c r="G25" i="35"/>
  <c r="H25" i="35"/>
  <c r="I25" i="35"/>
  <c r="J25" i="35"/>
  <c r="K25" i="35"/>
  <c r="L25" i="35"/>
  <c r="M25" i="35"/>
  <c r="N25" i="35"/>
  <c r="O25" i="35"/>
  <c r="E26" i="35"/>
  <c r="F26" i="35"/>
  <c r="G26" i="35"/>
  <c r="H26" i="35"/>
  <c r="I26" i="35"/>
  <c r="J26" i="35"/>
  <c r="K26" i="35"/>
  <c r="L26" i="35"/>
  <c r="M26" i="35"/>
  <c r="N26" i="35"/>
  <c r="O26" i="35"/>
  <c r="E27" i="35"/>
  <c r="H27" i="35"/>
  <c r="M27" i="35"/>
  <c r="N27" i="35"/>
  <c r="O27" i="35"/>
  <c r="E28" i="35"/>
  <c r="E29" i="35"/>
  <c r="F29" i="35"/>
  <c r="G29" i="35"/>
  <c r="H29" i="35"/>
  <c r="I29" i="35"/>
  <c r="J29" i="35"/>
  <c r="K29" i="35"/>
  <c r="L29" i="35"/>
  <c r="M29" i="35"/>
  <c r="N29" i="35"/>
  <c r="O29" i="35"/>
  <c r="F11" i="35"/>
  <c r="G11" i="35"/>
  <c r="H11" i="35"/>
  <c r="I11" i="35"/>
  <c r="J11" i="35"/>
  <c r="K11" i="35"/>
  <c r="L11" i="35"/>
  <c r="M11" i="35"/>
  <c r="N11" i="35"/>
  <c r="O11" i="35"/>
  <c r="E11" i="35"/>
  <c r="G30" i="38"/>
  <c r="H30" i="38"/>
  <c r="I30" i="38"/>
  <c r="J30" i="38"/>
  <c r="K30" i="38"/>
  <c r="L30" i="38"/>
  <c r="M30" i="38"/>
  <c r="N30" i="38"/>
  <c r="O30" i="38"/>
  <c r="F30" i="38"/>
  <c r="G29" i="38"/>
  <c r="H29" i="38"/>
  <c r="I29" i="38"/>
  <c r="J29" i="38"/>
  <c r="K29" i="38"/>
  <c r="L29" i="38"/>
  <c r="M29" i="38"/>
  <c r="N29" i="38"/>
  <c r="O29" i="38"/>
  <c r="F29" i="38"/>
  <c r="H27" i="38"/>
  <c r="I27" i="38"/>
  <c r="K27" i="38"/>
  <c r="N27" i="38"/>
  <c r="O27" i="38"/>
  <c r="J22" i="38"/>
  <c r="L22" i="38"/>
  <c r="N22" i="38"/>
  <c r="F22" i="38"/>
  <c r="F28" i="36"/>
  <c r="M28" i="38"/>
  <c r="F27" i="38"/>
  <c r="G27" i="36"/>
  <c r="H27" i="36"/>
  <c r="I27" i="36"/>
  <c r="J27" i="35"/>
  <c r="K27" i="36"/>
  <c r="L27" i="38"/>
  <c r="M27" i="38"/>
  <c r="P27" i="37"/>
  <c r="G22" i="35"/>
  <c r="H22" i="35"/>
  <c r="I22" i="35"/>
  <c r="K22" i="35"/>
  <c r="L22" i="35"/>
  <c r="M22" i="36"/>
  <c r="N22" i="36"/>
  <c r="O22" i="36"/>
  <c r="F12" i="38"/>
  <c r="G12" i="38"/>
  <c r="H12" i="38"/>
  <c r="I12" i="38"/>
  <c r="J12" i="38"/>
  <c r="K12" i="38"/>
  <c r="L12" i="38"/>
  <c r="M12" i="38"/>
  <c r="N12" i="38"/>
  <c r="O12" i="38"/>
  <c r="F13" i="38"/>
  <c r="G13" i="38"/>
  <c r="H13" i="38"/>
  <c r="I13" i="38"/>
  <c r="J13" i="38"/>
  <c r="K13" i="38"/>
  <c r="L13" i="38"/>
  <c r="M13" i="38"/>
  <c r="N13" i="38"/>
  <c r="O13" i="38"/>
  <c r="F14" i="38"/>
  <c r="G14" i="38"/>
  <c r="H14" i="38"/>
  <c r="I14" i="38"/>
  <c r="J14" i="38"/>
  <c r="K14" i="38"/>
  <c r="L14" i="38"/>
  <c r="M14" i="38"/>
  <c r="N14" i="38"/>
  <c r="O14" i="38"/>
  <c r="F15" i="38"/>
  <c r="G15" i="38"/>
  <c r="H15" i="38"/>
  <c r="I15" i="38"/>
  <c r="J15" i="38"/>
  <c r="K15" i="38"/>
  <c r="L15" i="38"/>
  <c r="M15" i="38"/>
  <c r="N15" i="38"/>
  <c r="O15" i="38"/>
  <c r="F16" i="38"/>
  <c r="G16" i="38"/>
  <c r="H16" i="38"/>
  <c r="I16" i="38"/>
  <c r="J16" i="38"/>
  <c r="K16" i="38"/>
  <c r="L16" i="38"/>
  <c r="M16" i="38"/>
  <c r="N16" i="38"/>
  <c r="O16" i="38"/>
  <c r="F17" i="38"/>
  <c r="G17" i="38"/>
  <c r="H17" i="38"/>
  <c r="I17" i="38"/>
  <c r="J17" i="38"/>
  <c r="K17" i="38"/>
  <c r="L17" i="38"/>
  <c r="M17" i="38"/>
  <c r="N17" i="38"/>
  <c r="O17" i="38"/>
  <c r="F18" i="38"/>
  <c r="G18" i="38"/>
  <c r="H18" i="38"/>
  <c r="I18" i="38"/>
  <c r="J18" i="38"/>
  <c r="K18" i="38"/>
  <c r="L18" i="38"/>
  <c r="M18" i="38"/>
  <c r="N18" i="38"/>
  <c r="O18" i="38"/>
  <c r="F19" i="38"/>
  <c r="G19" i="38"/>
  <c r="H19" i="38"/>
  <c r="I19" i="38"/>
  <c r="J19" i="38"/>
  <c r="K19" i="38"/>
  <c r="L19" i="38"/>
  <c r="M19" i="38"/>
  <c r="N19" i="38"/>
  <c r="O19" i="38"/>
  <c r="F20" i="38"/>
  <c r="G20" i="38"/>
  <c r="H20" i="38"/>
  <c r="I20" i="38"/>
  <c r="J20" i="38"/>
  <c r="K20" i="38"/>
  <c r="L20" i="38"/>
  <c r="M20" i="38"/>
  <c r="N20" i="38"/>
  <c r="O20" i="38"/>
  <c r="F21" i="38"/>
  <c r="G21" i="38"/>
  <c r="H21" i="38"/>
  <c r="I21" i="38"/>
  <c r="J21" i="38"/>
  <c r="K21" i="38"/>
  <c r="L21" i="38"/>
  <c r="M21" i="38"/>
  <c r="N21" i="38"/>
  <c r="O21" i="38"/>
  <c r="F23" i="38"/>
  <c r="G23" i="38"/>
  <c r="H23" i="38"/>
  <c r="I23" i="38"/>
  <c r="J23" i="38"/>
  <c r="K23" i="38"/>
  <c r="L23" i="38"/>
  <c r="M23" i="38"/>
  <c r="N23" i="38"/>
  <c r="O23" i="38"/>
  <c r="F24" i="38"/>
  <c r="G24" i="38"/>
  <c r="H24" i="38"/>
  <c r="I24" i="38"/>
  <c r="J24" i="38"/>
  <c r="K24" i="38"/>
  <c r="L24" i="38"/>
  <c r="M24" i="38"/>
  <c r="N24" i="38"/>
  <c r="O24" i="38"/>
  <c r="F25" i="38"/>
  <c r="G25" i="38"/>
  <c r="H25" i="38"/>
  <c r="I25" i="38"/>
  <c r="J25" i="38"/>
  <c r="K25" i="38"/>
  <c r="L25" i="38"/>
  <c r="M25" i="38"/>
  <c r="N25" i="38"/>
  <c r="O25" i="38"/>
  <c r="F26" i="38"/>
  <c r="G26" i="38"/>
  <c r="H26" i="38"/>
  <c r="I26" i="38"/>
  <c r="J26" i="38"/>
  <c r="K26" i="38"/>
  <c r="L26" i="38"/>
  <c r="M26" i="38"/>
  <c r="N26" i="38"/>
  <c r="O26" i="38"/>
  <c r="G11" i="38"/>
  <c r="H11" i="38"/>
  <c r="I11" i="38"/>
  <c r="J11" i="38"/>
  <c r="K11" i="38"/>
  <c r="L11" i="38"/>
  <c r="M11" i="38"/>
  <c r="N11" i="38"/>
  <c r="O11" i="38"/>
  <c r="F11" i="38"/>
  <c r="J28" i="38" l="1"/>
  <c r="J28" i="36"/>
  <c r="J28" i="35"/>
  <c r="J27" i="38"/>
  <c r="K22" i="36"/>
  <c r="M22" i="38"/>
  <c r="G27" i="38"/>
  <c r="K27" i="35"/>
  <c r="L27" i="36"/>
  <c r="H22" i="36"/>
  <c r="K22" i="38"/>
  <c r="I27" i="35"/>
  <c r="J27" i="36"/>
  <c r="O22" i="35"/>
  <c r="O22" i="38"/>
  <c r="F28" i="38"/>
  <c r="M28" i="35"/>
  <c r="M28" i="36"/>
  <c r="I22" i="38"/>
  <c r="G27" i="35"/>
  <c r="N22" i="35"/>
  <c r="H22" i="38"/>
  <c r="F27" i="35"/>
  <c r="M22" i="35"/>
  <c r="G22" i="38"/>
  <c r="F27" i="36"/>
  <c r="L27" i="35"/>
  <c r="J22" i="35"/>
  <c r="F28" i="35"/>
  <c r="P29" i="38"/>
  <c r="E29" i="38"/>
  <c r="P28" i="38"/>
  <c r="E28" i="38"/>
  <c r="E27" i="38"/>
  <c r="P26" i="38"/>
  <c r="E26" i="38"/>
  <c r="P25" i="38"/>
  <c r="E25" i="38"/>
  <c r="P24" i="38"/>
  <c r="E24" i="38"/>
  <c r="P23" i="38"/>
  <c r="E23" i="38"/>
  <c r="P22" i="38"/>
  <c r="E22" i="38"/>
  <c r="P21" i="38"/>
  <c r="E21" i="38"/>
  <c r="P20" i="38"/>
  <c r="E20" i="38"/>
  <c r="P19" i="38"/>
  <c r="E19" i="38"/>
  <c r="P18" i="38"/>
  <c r="E18" i="38"/>
  <c r="P17" i="38"/>
  <c r="E17" i="38"/>
  <c r="P16" i="38"/>
  <c r="E16" i="38"/>
  <c r="P15" i="38"/>
  <c r="E15" i="38"/>
  <c r="P14" i="38"/>
  <c r="E14" i="38"/>
  <c r="P13" i="38"/>
  <c r="E13" i="38"/>
  <c r="P12" i="38"/>
  <c r="E12" i="38"/>
  <c r="E4" i="38"/>
  <c r="P30" i="37"/>
  <c r="E4" i="37"/>
  <c r="P30" i="38" l="1"/>
  <c r="L28" i="38"/>
  <c r="L28" i="36"/>
  <c r="L28" i="35"/>
  <c r="H28" i="38"/>
  <c r="H28" i="36"/>
  <c r="H28" i="35"/>
  <c r="K28" i="36"/>
  <c r="K28" i="38"/>
  <c r="K28" i="35"/>
  <c r="G28" i="38"/>
  <c r="G28" i="36"/>
  <c r="G28" i="35"/>
  <c r="N28" i="38"/>
  <c r="N28" i="36"/>
  <c r="N28" i="35"/>
  <c r="I28" i="38"/>
  <c r="I28" i="36"/>
  <c r="I28" i="35"/>
  <c r="O28" i="38"/>
  <c r="O28" i="36"/>
  <c r="O28" i="35"/>
  <c r="E4" i="36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8" i="35"/>
  <c r="P29" i="35"/>
  <c r="P11" i="35"/>
  <c r="E30" i="35" l="1"/>
  <c r="E30" i="36"/>
  <c r="E30" i="38"/>
  <c r="N30" i="36"/>
  <c r="N30" i="35"/>
  <c r="M30" i="36"/>
  <c r="M30" i="35"/>
  <c r="K30" i="35"/>
  <c r="K30" i="36"/>
  <c r="I30" i="36"/>
  <c r="I30" i="35"/>
  <c r="G30" i="35"/>
  <c r="G30" i="36"/>
  <c r="O30" i="35"/>
  <c r="O30" i="36"/>
  <c r="L30" i="35"/>
  <c r="L30" i="36"/>
  <c r="J30" i="36"/>
  <c r="J30" i="35"/>
  <c r="H30" i="35"/>
  <c r="H30" i="36"/>
  <c r="F30" i="35"/>
  <c r="F30" i="36"/>
  <c r="P30" i="29"/>
  <c r="P30" i="36" s="1"/>
  <c r="P30" i="35" l="1"/>
  <c r="E4" i="35"/>
  <c r="P12" i="30" l="1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8" i="30"/>
  <c r="P29" i="30"/>
  <c r="P27" i="29"/>
  <c r="P27" i="36" l="1"/>
  <c r="P27" i="38"/>
  <c r="P27" i="35"/>
  <c r="P27" i="30"/>
  <c r="P30" i="30"/>
  <c r="E4" i="30"/>
  <c r="E4" i="11"/>
  <c r="E4" i="29"/>
</calcChain>
</file>

<file path=xl/sharedStrings.xml><?xml version="1.0" encoding="utf-8"?>
<sst xmlns="http://schemas.openxmlformats.org/spreadsheetml/2006/main" count="245" uniqueCount="65">
  <si>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</si>
  <si>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</si>
  <si>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</si>
  <si>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</si>
  <si>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</si>
  <si>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</si>
  <si>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</si>
  <si>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</si>
  <si>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</si>
  <si>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</si>
  <si>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</si>
  <si>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</si>
  <si>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</si>
  <si>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</si>
  <si>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</si>
  <si>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</si>
  <si>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Metropole Ruhr
</t>
  </si>
  <si>
    <t>NRW</t>
  </si>
  <si>
    <t>Quelle: Landesbetrieb für Information und Technik, NRW.</t>
  </si>
  <si>
    <t>Bearbeitung: Regionalstatistik Ruhr.</t>
  </si>
  <si>
    <t>Insgesamt</t>
  </si>
  <si>
    <t>Inhalt</t>
  </si>
  <si>
    <t>Anmerkung</t>
  </si>
  <si>
    <t>NRW ohne Metropole Ruhr</t>
  </si>
  <si>
    <t>Ausländische Bevölkerung</t>
  </si>
  <si>
    <t>A.1</t>
  </si>
  <si>
    <t>nach Nationalität</t>
  </si>
  <si>
    <t xml:space="preserve">Ausländische Bevölkerung </t>
  </si>
  <si>
    <t>Die Daten sind aus dem Ausländerzentralregister Köln, veröffentlicht von Information und Technik NRW</t>
  </si>
  <si>
    <t>Türkei</t>
  </si>
  <si>
    <t xml:space="preserve">  Griechen-land</t>
  </si>
  <si>
    <t xml:space="preserve">  Rumänien</t>
  </si>
  <si>
    <t>Bosnien-Herzegowina</t>
  </si>
  <si>
    <t>Irak</t>
  </si>
  <si>
    <t>Syrien, Arabische Republik</t>
  </si>
  <si>
    <t>Summe Kreise</t>
  </si>
  <si>
    <t>Ab dem Berichtsjahr 2000 ist die Zuordnung der lebend Geborenen wegen der Reform des Staatsangehörigkeitsrechts beeinflusst.</t>
  </si>
  <si>
    <t>A.2</t>
  </si>
  <si>
    <t>Kreise</t>
  </si>
  <si>
    <t>Bulgarien</t>
  </si>
  <si>
    <t>Italien</t>
  </si>
  <si>
    <t>Polen</t>
  </si>
  <si>
    <t>Serbien ohne Kosovo</t>
  </si>
  <si>
    <t>https://www.destatis.de/DE/ZahlenFakten/GesellschaftStaat/Bevoelkerung/MigrationIntegration/Methoden/Auslaenderzentralregister.html</t>
  </si>
  <si>
    <t>Destatis:</t>
  </si>
  <si>
    <t>Ausländerzentralregister und Unterschiede zur Bevölkerungsfortschreibung unter:</t>
  </si>
  <si>
    <r>
      <t xml:space="preserve">nach Nationalität am </t>
    </r>
    <r>
      <rPr>
        <b/>
        <sz val="8"/>
        <rFont val="Arial"/>
        <family val="2"/>
      </rPr>
      <t>31.12.2018 - absolut -</t>
    </r>
  </si>
  <si>
    <t>Ausländer nach Nationalitäten 31.12.2018 - absolut -</t>
  </si>
  <si>
    <t>Ausländer nach Nationalitäten 31.12.2018 - in Prozent -</t>
  </si>
  <si>
    <t>A.1_2018-abs</t>
  </si>
  <si>
    <t>A.2_2018-proz</t>
  </si>
  <si>
    <t>A.3_2017-abs</t>
  </si>
  <si>
    <t>A.4_2017-proz</t>
  </si>
  <si>
    <t>A.5_Entw. 2017 bis 2018 abs</t>
  </si>
  <si>
    <t>A.6_Entw. 2017 bis 2018 in proz</t>
  </si>
  <si>
    <r>
      <t xml:space="preserve">nach Nationalität am </t>
    </r>
    <r>
      <rPr>
        <b/>
        <sz val="8"/>
        <rFont val="Arial"/>
        <family val="2"/>
      </rPr>
      <t>31.12.2018 - in Prozent -</t>
    </r>
  </si>
  <si>
    <t>Ausländer nach Nationalitäten 31.12.2019 - absolut -</t>
  </si>
  <si>
    <t>Ausländer nach Nationalitäten 31.12.2019 - in Prozent -</t>
  </si>
  <si>
    <t>Entwicklung der Ausländerzahlen von 2018 bis 2019 - absolut -</t>
  </si>
  <si>
    <t>Entwicklung der Ausländerzahlen von 2018 bis 2019 - in Prozent -</t>
  </si>
  <si>
    <r>
      <t xml:space="preserve">nach Nationalität am </t>
    </r>
    <r>
      <rPr>
        <b/>
        <sz val="8"/>
        <rFont val="Arial"/>
        <family val="2"/>
      </rPr>
      <t>31.12.2019 - absolut -</t>
    </r>
  </si>
  <si>
    <t>Stand: 31.12.2019</t>
  </si>
  <si>
    <t>Entwicklung nach Nationalität vom 31.12.2018 bis 31.12.2019 - absolut -</t>
  </si>
  <si>
    <t>Entwicklung nach Nationalität vom 31.12.2018 bis 31.12.2019 - in Prozent -</t>
  </si>
  <si>
    <r>
      <t xml:space="preserve">nach Nationalität am </t>
    </r>
    <r>
      <rPr>
        <b/>
        <sz val="8"/>
        <rFont val="Arial"/>
        <family val="2"/>
      </rPr>
      <t>31.12.2019 - in Prozent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</si>
</sst>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9" fillId="0" borderId="0"/>
    <xf numFmtId="0" fontId="21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85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2" xfId="0" applyFont="1" applyBorder="1"/>
    <xf numFmtId="49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Border="1"/>
    <xf numFmtId="3" fontId="18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/>
    </xf>
    <xf numFmtId="0" fontId="20" fillId="0" borderId="0" xfId="0" applyFont="1"/>
    <xf numFmtId="0" fontId="4" fillId="0" borderId="0" xfId="0" applyFont="1" applyBorder="1"/>
    <xf numFmtId="0" fontId="22" fillId="0" borderId="0" xfId="2" applyFont="1" applyBorder="1" applyAlignment="1">
      <alignment horizontal="left"/>
    </xf>
    <xf numFmtId="0" fontId="3" fillId="0" borderId="0" xfId="0" applyFont="1" applyBorder="1"/>
    <xf numFmtId="0" fontId="23" fillId="0" borderId="0" xfId="1" applyNumberFormat="1" applyFont="1" applyFill="1" applyBorder="1" applyAlignment="1">
      <alignment vertical="center" wrapText="1"/>
    </xf>
    <xf numFmtId="0" fontId="19" fillId="0" borderId="0" xfId="1" applyAlignment="1"/>
    <xf numFmtId="0" fontId="23" fillId="0" borderId="0" xfId="1" applyNumberFormat="1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164" fontId="10" fillId="0" borderId="0" xfId="0" applyNumberFormat="1" applyFont="1" applyFill="1" applyBorder="1" applyAlignment="1">
      <alignment horizontal="right" vertical="center" wrapText="1"/>
    </xf>
    <xf numFmtId="0" fontId="2" fillId="0" borderId="0" xfId="2" applyFont="1" applyBorder="1" applyAlignment="1">
      <alignment horizontal="left"/>
    </xf>
    <xf numFmtId="164" fontId="12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20" fillId="0" borderId="2" xfId="0" applyFont="1" applyBorder="1"/>
    <xf numFmtId="0" fontId="20" fillId="0" borderId="1" xfId="0" applyFont="1" applyBorder="1"/>
    <xf numFmtId="3" fontId="20" fillId="0" borderId="0" xfId="0" applyNumberFormat="1" applyFont="1" applyFill="1"/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3" fontId="26" fillId="0" borderId="0" xfId="0" applyNumberFormat="1" applyFont="1" applyFill="1"/>
    <xf numFmtId="0" fontId="12" fillId="0" borderId="0" xfId="0" applyFont="1" applyFill="1" applyBorder="1" applyAlignment="1">
      <alignment horizontal="centerContinuous" vertical="center"/>
    </xf>
    <xf numFmtId="49" fontId="12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1" fillId="0" borderId="0" xfId="2"/>
    <xf numFmtId="0" fontId="2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7">
    <cellStyle name="Link" xfId="2" builtinId="8"/>
    <cellStyle name="Link 2" xfId="4"/>
    <cellStyle name="Standard" xfId="0" builtinId="0"/>
    <cellStyle name="Standard 2" xfId="1"/>
    <cellStyle name="Standard 2 2" xfId="5"/>
    <cellStyle name="Standard 3" xfId="3"/>
    <cellStyle name="Standard 4" xfId="6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35</xdr:row>
      <xdr:rowOff>104775</xdr:rowOff>
    </xdr:from>
    <xdr:to>
      <xdr:col>16</xdr:col>
      <xdr:colOff>161700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35</xdr:row>
      <xdr:rowOff>104775</xdr:rowOff>
    </xdr:from>
    <xdr:to>
      <xdr:col>16</xdr:col>
      <xdr:colOff>161700</xdr:colOff>
      <xdr:row>39</xdr:row>
      <xdr:rowOff>137760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05650"/>
          <a:ext cx="1800000" cy="75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25"/>
  <sheetViews>
    <sheetView showGridLines="0" workbookViewId="0">
      <selection activeCell="C44" sqref="C44"/>
    </sheetView>
  </sheetViews>
  <sheetFormatPr baseColWidth="10" defaultRowHeight="15" x14ac:dyDescent="0.25"/>
  <cols>
    <col min="1" max="1" width="1.7109375" customWidth="1"/>
    <col min="3" max="3" width="28.42578125" customWidth="1"/>
    <col min="4" max="4" width="106.7109375" bestFit="1" customWidth="1"/>
  </cols>
  <sheetData>
    <row r="2" spans="2:5" ht="15.75" x14ac:dyDescent="0.25">
      <c r="D2" s="3"/>
    </row>
    <row r="3" spans="2:5" ht="15.75" x14ac:dyDescent="0.25">
      <c r="D3" s="3"/>
    </row>
    <row r="4" spans="2:5" ht="15.75" x14ac:dyDescent="0.25">
      <c r="B4" s="2" t="s">
        <v>25</v>
      </c>
      <c r="C4" s="4" t="s">
        <v>24</v>
      </c>
      <c r="D4" s="3"/>
      <c r="E4" t="str">
        <f>Deckblatt!C6</f>
        <v>Stand: 31.12.2019</v>
      </c>
    </row>
    <row r="5" spans="2:5" x14ac:dyDescent="0.25">
      <c r="B5" s="5"/>
      <c r="C5" s="6" t="s">
        <v>26</v>
      </c>
    </row>
    <row r="6" spans="2:5" x14ac:dyDescent="0.25">
      <c r="B6" s="5"/>
      <c r="C6" s="36" t="s">
        <v>61</v>
      </c>
    </row>
    <row r="8" spans="2:5" x14ac:dyDescent="0.25">
      <c r="C8" s="41"/>
      <c r="D8" s="41"/>
    </row>
    <row r="9" spans="2:5" ht="15.75" x14ac:dyDescent="0.25">
      <c r="C9" s="4" t="s">
        <v>21</v>
      </c>
      <c r="D9" s="42"/>
    </row>
    <row r="10" spans="2:5" x14ac:dyDescent="0.25">
      <c r="C10" s="79" t="s">
        <v>49</v>
      </c>
      <c r="D10" s="76" t="s">
        <v>56</v>
      </c>
    </row>
    <row r="11" spans="2:5" x14ac:dyDescent="0.25">
      <c r="C11" s="79" t="s">
        <v>50</v>
      </c>
      <c r="D11" s="76" t="s">
        <v>57</v>
      </c>
    </row>
    <row r="12" spans="2:5" x14ac:dyDescent="0.25">
      <c r="C12" s="79" t="s">
        <v>51</v>
      </c>
      <c r="D12" s="76" t="s">
        <v>47</v>
      </c>
    </row>
    <row r="13" spans="2:5" x14ac:dyDescent="0.25">
      <c r="C13" s="79" t="s">
        <v>52</v>
      </c>
      <c r="D13" s="76" t="s">
        <v>48</v>
      </c>
    </row>
    <row r="14" spans="2:5" x14ac:dyDescent="0.25">
      <c r="C14" s="79" t="s">
        <v>53</v>
      </c>
      <c r="D14" s="76" t="s">
        <v>58</v>
      </c>
    </row>
    <row r="15" spans="2:5" x14ac:dyDescent="0.25">
      <c r="C15" s="79" t="s">
        <v>54</v>
      </c>
      <c r="D15" s="76" t="s">
        <v>59</v>
      </c>
    </row>
    <row r="16" spans="2:5" x14ac:dyDescent="0.25">
      <c r="C16" s="43"/>
      <c r="D16" s="44"/>
    </row>
    <row r="17" spans="3:13" ht="15.75" x14ac:dyDescent="0.25">
      <c r="C17" s="4" t="s">
        <v>22</v>
      </c>
      <c r="D17" s="44"/>
    </row>
    <row r="18" spans="3:13" x14ac:dyDescent="0.25">
      <c r="C18" s="52" t="s">
        <v>28</v>
      </c>
      <c r="D18" s="44"/>
    </row>
    <row r="19" spans="3:13" x14ac:dyDescent="0.25">
      <c r="C19" s="54" t="s">
        <v>36</v>
      </c>
    </row>
    <row r="20" spans="3:13" x14ac:dyDescent="0.25">
      <c r="C20" s="54" t="s">
        <v>45</v>
      </c>
    </row>
    <row r="21" spans="3:13" ht="19.5" customHeight="1" x14ac:dyDescent="0.25">
      <c r="C21" s="43" t="s">
        <v>44</v>
      </c>
      <c r="D21" s="77" t="s">
        <v>43</v>
      </c>
    </row>
    <row r="22" spans="3:13" x14ac:dyDescent="0.25">
      <c r="C22" s="43"/>
    </row>
    <row r="23" spans="3:13" x14ac:dyDescent="0.25">
      <c r="C23" s="43"/>
      <c r="D23" s="45"/>
      <c r="E23" s="46"/>
      <c r="F23" s="46"/>
      <c r="G23" s="46"/>
      <c r="H23" s="46"/>
      <c r="I23" s="46"/>
      <c r="J23" s="46"/>
      <c r="K23" s="46"/>
      <c r="L23" s="46"/>
      <c r="M23" s="46"/>
    </row>
    <row r="24" spans="3:13" x14ac:dyDescent="0.25">
      <c r="D24" s="45"/>
      <c r="E24" s="46"/>
      <c r="F24" s="46"/>
      <c r="G24" s="46"/>
      <c r="H24" s="46"/>
      <c r="I24" s="46"/>
      <c r="J24" s="46"/>
      <c r="K24" s="46"/>
      <c r="L24" s="46"/>
      <c r="M24" s="46"/>
    </row>
    <row r="25" spans="3:13" x14ac:dyDescent="0.25">
      <c r="D25" s="47"/>
      <c r="E25" s="46"/>
      <c r="F25" s="46"/>
      <c r="G25" s="46"/>
      <c r="H25" s="46"/>
      <c r="I25" s="46"/>
      <c r="J25" s="46"/>
      <c r="K25" s="46"/>
      <c r="L25" s="46"/>
      <c r="M25" s="46"/>
    </row>
  </sheetData>
  <hyperlinks>
    <hyperlink ref="C10" location="'A.1_2018-abs'!Z1S1" display="A.1_2018-abs"/>
    <hyperlink ref="C11" location="'A.2_2018-proz'!Z1S1" display="A.2_2018-proz"/>
    <hyperlink ref="C12" location="'A.3_2017-abs '!Z1S1" display="A.3_2017-abs"/>
    <hyperlink ref="C13" location="'A.4_2017-proz'!Z1S1" display="A.4_2017-proz"/>
    <hyperlink ref="C14" location="'A.5_Entw 2017 bis 2018 abs.'!Z1S1" display="A.5_Entw. 2017 bis 2018 abs"/>
    <hyperlink ref="C15" location="'A.6_Entw 2017 bis 2018 in proz'!Z1S1" display="A.6_Entw. 2017 bis 2018 in proz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E28" sqref="E28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6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6" ht="15.75" x14ac:dyDescent="0.25">
      <c r="B2" s="2" t="s">
        <v>25</v>
      </c>
      <c r="C2" s="3"/>
      <c r="D2" s="3"/>
      <c r="E2" s="4" t="s">
        <v>27</v>
      </c>
      <c r="G2" s="3"/>
      <c r="H2" s="4"/>
      <c r="I2" s="4"/>
      <c r="J2" s="4"/>
      <c r="P2" s="3"/>
    </row>
    <row r="3" spans="2:16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6" ht="15.75" x14ac:dyDescent="0.25">
      <c r="B4" s="5"/>
      <c r="C4" s="3"/>
      <c r="D4" s="3"/>
      <c r="E4" s="36" t="str">
        <f>Deckblatt!C6</f>
        <v>Stand: 31.12.2019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6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6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6" s="56" customFormat="1" ht="24.95" customHeight="1" x14ac:dyDescent="0.2">
      <c r="B7" s="60"/>
      <c r="C7" s="61"/>
      <c r="D7" s="62"/>
      <c r="E7" s="81" t="s">
        <v>20</v>
      </c>
      <c r="F7" s="82" t="s">
        <v>60</v>
      </c>
      <c r="G7" s="82"/>
      <c r="H7" s="82"/>
      <c r="I7" s="82"/>
      <c r="J7" s="82"/>
      <c r="K7" s="82"/>
      <c r="L7" s="83"/>
      <c r="M7" s="83"/>
      <c r="N7" s="83"/>
      <c r="O7" s="83"/>
    </row>
    <row r="8" spans="2:16" s="56" customFormat="1" ht="35.25" customHeight="1" x14ac:dyDescent="0.2">
      <c r="B8" s="60"/>
      <c r="C8" s="62"/>
      <c r="D8" s="62"/>
      <c r="E8" s="81"/>
      <c r="F8" s="80" t="s">
        <v>32</v>
      </c>
      <c r="G8" s="80" t="s">
        <v>39</v>
      </c>
      <c r="H8" s="80" t="s">
        <v>30</v>
      </c>
      <c r="I8" s="64" t="s">
        <v>33</v>
      </c>
      <c r="J8" s="64" t="s">
        <v>40</v>
      </c>
      <c r="K8" s="64" t="s">
        <v>41</v>
      </c>
      <c r="L8" s="64" t="s">
        <v>31</v>
      </c>
      <c r="M8" s="80" t="s">
        <v>42</v>
      </c>
      <c r="N8" s="65" t="s">
        <v>34</v>
      </c>
      <c r="O8" s="65" t="s">
        <v>29</v>
      </c>
      <c r="P8" s="41"/>
    </row>
    <row r="9" spans="2:16" ht="6.75" customHeight="1" x14ac:dyDescent="0.2">
      <c r="B9" s="66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6" x14ac:dyDescent="0.2">
      <c r="B10" s="37"/>
      <c r="C10" s="67"/>
      <c r="D10" s="67"/>
      <c r="E10" s="68"/>
      <c r="F10" s="68"/>
      <c r="G10" s="69"/>
      <c r="H10" s="70"/>
      <c r="I10" s="70"/>
      <c r="J10" s="70"/>
      <c r="K10" s="68"/>
      <c r="L10" s="68"/>
      <c r="M10" s="68"/>
      <c r="N10" s="68"/>
      <c r="O10" s="68"/>
    </row>
    <row r="11" spans="2:16" x14ac:dyDescent="0.2">
      <c r="B11" s="29" t="s">
        <v>0</v>
      </c>
      <c r="C11" s="9"/>
      <c r="D11" s="9"/>
      <c r="E11" s="21">
        <v>54250</v>
      </c>
      <c r="F11" s="38">
        <v>865</v>
      </c>
      <c r="G11" s="38">
        <v>1060</v>
      </c>
      <c r="H11" s="38">
        <v>1285</v>
      </c>
      <c r="I11" s="38">
        <v>1680</v>
      </c>
      <c r="J11" s="38">
        <v>1925</v>
      </c>
      <c r="K11" s="38">
        <v>3910</v>
      </c>
      <c r="L11" s="38">
        <v>2100</v>
      </c>
      <c r="M11" s="38">
        <v>1560</v>
      </c>
      <c r="N11" s="38">
        <v>8955</v>
      </c>
      <c r="O11" s="38">
        <v>8970</v>
      </c>
      <c r="P11" s="10"/>
    </row>
    <row r="12" spans="2:16" x14ac:dyDescent="0.2">
      <c r="B12" s="29" t="s">
        <v>1</v>
      </c>
      <c r="C12" s="9"/>
      <c r="D12" s="9"/>
      <c r="E12" s="21">
        <v>13560</v>
      </c>
      <c r="F12" s="38">
        <v>265</v>
      </c>
      <c r="G12" s="38">
        <v>170</v>
      </c>
      <c r="H12" s="38">
        <v>500</v>
      </c>
      <c r="I12" s="38">
        <v>340</v>
      </c>
      <c r="J12" s="38">
        <v>370</v>
      </c>
      <c r="K12" s="38">
        <v>980</v>
      </c>
      <c r="L12" s="38">
        <v>240</v>
      </c>
      <c r="M12" s="38">
        <v>425</v>
      </c>
      <c r="N12" s="38">
        <v>1850</v>
      </c>
      <c r="O12" s="38">
        <v>4415</v>
      </c>
      <c r="P12" s="10"/>
    </row>
    <row r="13" spans="2:16" x14ac:dyDescent="0.2">
      <c r="B13" s="29" t="s">
        <v>2</v>
      </c>
      <c r="C13" s="9"/>
      <c r="D13" s="9"/>
      <c r="E13" s="21">
        <v>118505</v>
      </c>
      <c r="F13" s="38">
        <v>2070</v>
      </c>
      <c r="G13" s="38">
        <v>3910</v>
      </c>
      <c r="H13" s="38">
        <v>4520</v>
      </c>
      <c r="I13" s="38">
        <v>3065</v>
      </c>
      <c r="J13" s="38">
        <v>4085</v>
      </c>
      <c r="K13" s="38">
        <v>10285</v>
      </c>
      <c r="L13" s="38">
        <v>5270</v>
      </c>
      <c r="M13" s="38">
        <v>2640</v>
      </c>
      <c r="N13" s="38">
        <v>11600</v>
      </c>
      <c r="O13" s="38">
        <v>22650</v>
      </c>
      <c r="P13" s="10"/>
    </row>
    <row r="14" spans="2:16" x14ac:dyDescent="0.2">
      <c r="B14" s="29" t="s">
        <v>3</v>
      </c>
      <c r="C14" s="9"/>
      <c r="D14" s="9"/>
      <c r="E14" s="21">
        <v>115880</v>
      </c>
      <c r="F14" s="38">
        <v>2085</v>
      </c>
      <c r="G14" s="38">
        <v>12080</v>
      </c>
      <c r="H14" s="38">
        <v>2400</v>
      </c>
      <c r="I14" s="38">
        <v>2685</v>
      </c>
      <c r="J14" s="38">
        <v>3865</v>
      </c>
      <c r="K14" s="38">
        <v>6560</v>
      </c>
      <c r="L14" s="38">
        <v>9040</v>
      </c>
      <c r="M14" s="38">
        <v>2110</v>
      </c>
      <c r="N14" s="38">
        <v>10220</v>
      </c>
      <c r="O14" s="38">
        <v>34360</v>
      </c>
      <c r="P14" s="10"/>
    </row>
    <row r="15" spans="2:16" x14ac:dyDescent="0.2">
      <c r="B15" s="29" t="s">
        <v>4</v>
      </c>
      <c r="C15" s="9"/>
      <c r="D15" s="9"/>
      <c r="E15" s="21">
        <v>108550</v>
      </c>
      <c r="F15" s="38">
        <v>1080</v>
      </c>
      <c r="G15" s="38">
        <v>1995</v>
      </c>
      <c r="H15" s="38">
        <v>2955</v>
      </c>
      <c r="I15" s="38">
        <v>6370</v>
      </c>
      <c r="J15" s="38">
        <v>2820</v>
      </c>
      <c r="K15" s="38">
        <v>7460</v>
      </c>
      <c r="L15" s="38">
        <v>3905</v>
      </c>
      <c r="M15" s="38">
        <v>3795</v>
      </c>
      <c r="N15" s="38">
        <v>13545</v>
      </c>
      <c r="O15" s="38">
        <v>16230</v>
      </c>
      <c r="P15" s="10"/>
    </row>
    <row r="16" spans="2:16" x14ac:dyDescent="0.2">
      <c r="B16" s="29" t="s">
        <v>5</v>
      </c>
      <c r="C16" s="9"/>
      <c r="D16" s="9"/>
      <c r="E16" s="21">
        <v>60535</v>
      </c>
      <c r="F16" s="38">
        <v>1210</v>
      </c>
      <c r="G16" s="38">
        <v>2875</v>
      </c>
      <c r="H16" s="38">
        <v>660</v>
      </c>
      <c r="I16" s="38">
        <v>1385</v>
      </c>
      <c r="J16" s="38">
        <v>1950</v>
      </c>
      <c r="K16" s="38">
        <v>4315</v>
      </c>
      <c r="L16" s="38">
        <v>5230</v>
      </c>
      <c r="M16" s="38">
        <v>2095</v>
      </c>
      <c r="N16" s="38">
        <v>6935</v>
      </c>
      <c r="O16" s="38">
        <v>19300</v>
      </c>
      <c r="P16" s="10"/>
    </row>
    <row r="17" spans="2:16" x14ac:dyDescent="0.2">
      <c r="B17" s="29" t="s">
        <v>6</v>
      </c>
      <c r="C17" s="9"/>
      <c r="D17" s="9"/>
      <c r="E17" s="21">
        <v>39035</v>
      </c>
      <c r="F17" s="38">
        <v>665</v>
      </c>
      <c r="G17" s="38">
        <v>1805</v>
      </c>
      <c r="H17" s="38">
        <v>3440</v>
      </c>
      <c r="I17" s="38">
        <v>470</v>
      </c>
      <c r="J17" s="38">
        <v>3665</v>
      </c>
      <c r="K17" s="38">
        <v>2655</v>
      </c>
      <c r="L17" s="38">
        <v>3660</v>
      </c>
      <c r="M17" s="38">
        <v>775</v>
      </c>
      <c r="N17" s="38">
        <v>4190</v>
      </c>
      <c r="O17" s="38">
        <v>7175</v>
      </c>
      <c r="P17" s="10"/>
    </row>
    <row r="18" spans="2:16" x14ac:dyDescent="0.2">
      <c r="B18" s="29" t="s">
        <v>7</v>
      </c>
      <c r="C18" s="9"/>
      <c r="D18" s="9"/>
      <c r="E18" s="21">
        <v>30325</v>
      </c>
      <c r="F18" s="38">
        <v>1050</v>
      </c>
      <c r="G18" s="38">
        <v>2315</v>
      </c>
      <c r="H18" s="38">
        <v>190</v>
      </c>
      <c r="I18" s="38">
        <v>1025</v>
      </c>
      <c r="J18" s="38">
        <v>575</v>
      </c>
      <c r="K18" s="38">
        <v>3855</v>
      </c>
      <c r="L18" s="38">
        <v>1435</v>
      </c>
      <c r="M18" s="38">
        <v>425</v>
      </c>
      <c r="N18" s="38">
        <v>2180</v>
      </c>
      <c r="O18" s="38">
        <v>9000</v>
      </c>
      <c r="P18" s="10"/>
    </row>
    <row r="19" spans="2:16" x14ac:dyDescent="0.2">
      <c r="B19" s="29" t="s">
        <v>8</v>
      </c>
      <c r="C19" s="9"/>
      <c r="D19" s="9"/>
      <c r="E19" s="21">
        <v>30245</v>
      </c>
      <c r="F19" s="38">
        <v>345</v>
      </c>
      <c r="G19" s="38">
        <v>1090</v>
      </c>
      <c r="H19" s="38">
        <v>1040</v>
      </c>
      <c r="I19" s="38">
        <v>320</v>
      </c>
      <c r="J19" s="38">
        <v>820</v>
      </c>
      <c r="K19" s="38">
        <v>2130</v>
      </c>
      <c r="L19" s="38">
        <v>2415</v>
      </c>
      <c r="M19" s="38">
        <v>455</v>
      </c>
      <c r="N19" s="38">
        <v>5235</v>
      </c>
      <c r="O19" s="38">
        <v>9630</v>
      </c>
      <c r="P19" s="10"/>
    </row>
    <row r="20" spans="2:16" x14ac:dyDescent="0.2">
      <c r="B20" s="29" t="s">
        <v>9</v>
      </c>
      <c r="C20" s="9"/>
      <c r="D20" s="9"/>
      <c r="E20" s="21">
        <v>28510</v>
      </c>
      <c r="F20" s="38">
        <v>675</v>
      </c>
      <c r="G20" s="38">
        <v>655</v>
      </c>
      <c r="H20" s="38">
        <v>395</v>
      </c>
      <c r="I20" s="38">
        <v>1415</v>
      </c>
      <c r="J20" s="38">
        <v>1175</v>
      </c>
      <c r="K20" s="38">
        <v>1645</v>
      </c>
      <c r="L20" s="38">
        <v>515</v>
      </c>
      <c r="M20" s="38">
        <v>1765</v>
      </c>
      <c r="N20" s="38">
        <v>2900</v>
      </c>
      <c r="O20" s="38">
        <v>4850</v>
      </c>
      <c r="P20" s="10"/>
    </row>
    <row r="21" spans="2:16" x14ac:dyDescent="0.2">
      <c r="B21" s="29" t="s">
        <v>10</v>
      </c>
      <c r="C21" s="9"/>
      <c r="D21" s="9"/>
      <c r="E21" s="21">
        <v>33855</v>
      </c>
      <c r="F21" s="38">
        <v>1530</v>
      </c>
      <c r="G21" s="38">
        <v>470</v>
      </c>
      <c r="H21" s="38">
        <v>685</v>
      </c>
      <c r="I21" s="38">
        <v>655</v>
      </c>
      <c r="J21" s="38">
        <v>2050</v>
      </c>
      <c r="K21" s="38">
        <v>1865</v>
      </c>
      <c r="L21" s="38">
        <v>980</v>
      </c>
      <c r="M21" s="38">
        <v>2255</v>
      </c>
      <c r="N21" s="38">
        <v>2910</v>
      </c>
      <c r="O21" s="38">
        <v>8395</v>
      </c>
      <c r="P21" s="10"/>
    </row>
    <row r="22" spans="2:16" x14ac:dyDescent="0.2">
      <c r="B22" s="71" t="s">
        <v>11</v>
      </c>
      <c r="C22" s="9"/>
      <c r="D22" s="9"/>
      <c r="E22" s="21">
        <f>SUM(E11:E21)</f>
        <v>633250</v>
      </c>
      <c r="F22" s="21">
        <f t="shared" ref="F22:O22" si="0">SUM(F11:F21)</f>
        <v>11840</v>
      </c>
      <c r="G22" s="21">
        <f t="shared" si="0"/>
        <v>28425</v>
      </c>
      <c r="H22" s="21">
        <f t="shared" si="0"/>
        <v>18070</v>
      </c>
      <c r="I22" s="21">
        <f t="shared" si="0"/>
        <v>19410</v>
      </c>
      <c r="J22" s="21">
        <f t="shared" si="0"/>
        <v>23300</v>
      </c>
      <c r="K22" s="21">
        <f t="shared" si="0"/>
        <v>45660</v>
      </c>
      <c r="L22" s="21">
        <f t="shared" si="0"/>
        <v>34790</v>
      </c>
      <c r="M22" s="21">
        <f t="shared" si="0"/>
        <v>18300</v>
      </c>
      <c r="N22" s="21">
        <f t="shared" si="0"/>
        <v>70520</v>
      </c>
      <c r="O22" s="21">
        <f t="shared" si="0"/>
        <v>144975</v>
      </c>
    </row>
    <row r="23" spans="2:16" x14ac:dyDescent="0.2">
      <c r="B23" s="29" t="s">
        <v>12</v>
      </c>
      <c r="C23" s="9"/>
      <c r="D23" s="9"/>
      <c r="E23" s="21">
        <v>36865</v>
      </c>
      <c r="F23" s="38">
        <v>755</v>
      </c>
      <c r="G23" s="38">
        <v>380</v>
      </c>
      <c r="H23" s="38">
        <v>1805</v>
      </c>
      <c r="I23" s="38">
        <v>1065</v>
      </c>
      <c r="J23" s="38">
        <v>3445</v>
      </c>
      <c r="K23" s="38">
        <v>2940</v>
      </c>
      <c r="L23" s="38">
        <v>1455</v>
      </c>
      <c r="M23" s="38">
        <v>1110</v>
      </c>
      <c r="N23" s="38">
        <v>4065</v>
      </c>
      <c r="O23" s="38">
        <v>6395</v>
      </c>
    </row>
    <row r="24" spans="2:16" x14ac:dyDescent="0.2">
      <c r="B24" s="29" t="s">
        <v>13</v>
      </c>
      <c r="C24" s="9"/>
      <c r="D24" s="9"/>
      <c r="E24" s="21">
        <v>82540</v>
      </c>
      <c r="F24" s="38">
        <v>1755</v>
      </c>
      <c r="G24" s="38">
        <v>1665</v>
      </c>
      <c r="H24" s="38">
        <v>2485</v>
      </c>
      <c r="I24" s="38">
        <v>2065</v>
      </c>
      <c r="J24" s="38">
        <v>1940</v>
      </c>
      <c r="K24" s="38">
        <v>6025</v>
      </c>
      <c r="L24" s="38">
        <v>5925</v>
      </c>
      <c r="M24" s="38">
        <v>2280</v>
      </c>
      <c r="N24" s="38">
        <v>9245</v>
      </c>
      <c r="O24" s="38">
        <v>25145</v>
      </c>
    </row>
    <row r="25" spans="2:16" x14ac:dyDescent="0.2">
      <c r="B25" s="29" t="s">
        <v>14</v>
      </c>
      <c r="C25" s="9"/>
      <c r="D25" s="9"/>
      <c r="E25" s="21">
        <v>51980</v>
      </c>
      <c r="F25" s="38">
        <v>835</v>
      </c>
      <c r="G25" s="38">
        <v>865</v>
      </c>
      <c r="H25" s="38">
        <v>965</v>
      </c>
      <c r="I25" s="38">
        <v>1420</v>
      </c>
      <c r="J25" s="38">
        <v>1650</v>
      </c>
      <c r="K25" s="38">
        <v>4585</v>
      </c>
      <c r="L25" s="38">
        <v>2770</v>
      </c>
      <c r="M25" s="38">
        <v>1375</v>
      </c>
      <c r="N25" s="38">
        <v>5300</v>
      </c>
      <c r="O25" s="38">
        <v>15650</v>
      </c>
    </row>
    <row r="26" spans="2:16" x14ac:dyDescent="0.2">
      <c r="B26" s="29" t="s">
        <v>15</v>
      </c>
      <c r="C26" s="9"/>
      <c r="D26" s="9"/>
      <c r="E26" s="21">
        <v>45260</v>
      </c>
      <c r="F26" s="38">
        <v>1955</v>
      </c>
      <c r="G26" s="38">
        <v>550</v>
      </c>
      <c r="H26" s="38">
        <v>670</v>
      </c>
      <c r="I26" s="38">
        <v>1950</v>
      </c>
      <c r="J26" s="38">
        <v>1800</v>
      </c>
      <c r="K26" s="38">
        <v>3355</v>
      </c>
      <c r="L26" s="38">
        <v>1155</v>
      </c>
      <c r="M26" s="38">
        <v>1420</v>
      </c>
      <c r="N26" s="38">
        <v>3910</v>
      </c>
      <c r="O26" s="38">
        <v>11165</v>
      </c>
    </row>
    <row r="27" spans="2:16" ht="16.5" customHeight="1" x14ac:dyDescent="0.2">
      <c r="B27" s="71" t="s">
        <v>38</v>
      </c>
      <c r="C27" s="9"/>
      <c r="D27" s="9"/>
      <c r="E27" s="21">
        <f>SUM(E23:E26)</f>
        <v>216645</v>
      </c>
      <c r="F27" s="21">
        <f t="shared" ref="F27:O27" si="1">SUM(F23:F26)</f>
        <v>5300</v>
      </c>
      <c r="G27" s="21">
        <f t="shared" si="1"/>
        <v>3460</v>
      </c>
      <c r="H27" s="21">
        <f t="shared" si="1"/>
        <v>5925</v>
      </c>
      <c r="I27" s="21">
        <f t="shared" si="1"/>
        <v>6500</v>
      </c>
      <c r="J27" s="21">
        <f t="shared" si="1"/>
        <v>8835</v>
      </c>
      <c r="K27" s="21">
        <f t="shared" si="1"/>
        <v>16905</v>
      </c>
      <c r="L27" s="21">
        <f t="shared" si="1"/>
        <v>11305</v>
      </c>
      <c r="M27" s="21">
        <f t="shared" si="1"/>
        <v>6185</v>
      </c>
      <c r="N27" s="21">
        <f t="shared" si="1"/>
        <v>22520</v>
      </c>
      <c r="O27" s="21">
        <f t="shared" si="1"/>
        <v>58355</v>
      </c>
      <c r="P27" s="21">
        <f t="shared" ref="F27:P27" si="2">SUM(P23:P26)</f>
        <v>0</v>
      </c>
    </row>
    <row r="28" spans="2:16" ht="51.75" customHeight="1" x14ac:dyDescent="0.2">
      <c r="B28" s="72" t="s">
        <v>16</v>
      </c>
      <c r="C28" s="19"/>
      <c r="D28" s="20"/>
      <c r="E28" s="21">
        <f>E22+E27</f>
        <v>849895</v>
      </c>
      <c r="F28" s="21">
        <v>17140</v>
      </c>
      <c r="G28" s="21">
        <v>31885</v>
      </c>
      <c r="H28" s="21">
        <v>23995</v>
      </c>
      <c r="I28" s="21">
        <v>25910</v>
      </c>
      <c r="J28" s="21">
        <v>32135</v>
      </c>
      <c r="K28" s="21">
        <v>62565</v>
      </c>
      <c r="L28" s="21">
        <v>46095</v>
      </c>
      <c r="M28" s="21">
        <v>24485</v>
      </c>
      <c r="N28" s="21">
        <v>93040</v>
      </c>
      <c r="O28" s="21">
        <v>203330</v>
      </c>
    </row>
    <row r="29" spans="2:16" x14ac:dyDescent="0.2">
      <c r="B29" s="72" t="s">
        <v>17</v>
      </c>
      <c r="C29" s="22"/>
      <c r="D29" s="20"/>
      <c r="E29" s="38">
        <f>E30+E28</f>
        <v>2709895</v>
      </c>
      <c r="F29" s="38">
        <f>F30+F28</f>
        <v>42020</v>
      </c>
      <c r="G29" s="38">
        <f t="shared" ref="G29:O29" si="3">G30+G28</f>
        <v>81845</v>
      </c>
      <c r="H29" s="38">
        <f t="shared" si="3"/>
        <v>100880</v>
      </c>
      <c r="I29" s="38">
        <f t="shared" si="3"/>
        <v>83945</v>
      </c>
      <c r="J29" s="38">
        <f t="shared" si="3"/>
        <v>143110</v>
      </c>
      <c r="K29" s="38">
        <f t="shared" si="3"/>
        <v>221005</v>
      </c>
      <c r="L29" s="38">
        <f t="shared" si="3"/>
        <v>138165</v>
      </c>
      <c r="M29" s="38">
        <f t="shared" si="3"/>
        <v>64670</v>
      </c>
      <c r="N29" s="38">
        <f t="shared" si="3"/>
        <v>225550</v>
      </c>
      <c r="O29" s="38">
        <f t="shared" si="3"/>
        <v>492325</v>
      </c>
    </row>
    <row r="30" spans="2:16" x14ac:dyDescent="0.2">
      <c r="B30" s="73" t="s">
        <v>23</v>
      </c>
      <c r="C30" s="24"/>
      <c r="D30" s="25"/>
      <c r="E30" s="38">
        <v>1860000</v>
      </c>
      <c r="F30" s="38">
        <v>24880</v>
      </c>
      <c r="G30" s="38">
        <v>49960</v>
      </c>
      <c r="H30" s="38">
        <v>76885</v>
      </c>
      <c r="I30" s="38">
        <v>58035</v>
      </c>
      <c r="J30" s="38">
        <v>110975</v>
      </c>
      <c r="K30" s="38">
        <v>158440</v>
      </c>
      <c r="L30" s="38">
        <v>92070</v>
      </c>
      <c r="M30" s="38">
        <v>40185</v>
      </c>
      <c r="N30" s="38">
        <v>132510</v>
      </c>
      <c r="O30" s="38">
        <v>288995</v>
      </c>
      <c r="P30" s="38">
        <f t="shared" ref="P30" si="4">P29-P28</f>
        <v>0</v>
      </c>
    </row>
    <row r="31" spans="2:16" ht="6.75" customHeight="1" x14ac:dyDescent="0.2">
      <c r="B31" s="2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6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33" sqref="H33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31.12.2019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.95" customHeight="1" x14ac:dyDescent="0.2">
      <c r="B7" s="11"/>
      <c r="C7" s="12"/>
      <c r="D7" s="13"/>
      <c r="E7" s="81" t="s">
        <v>20</v>
      </c>
      <c r="F7" s="82" t="s">
        <v>64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80" t="s">
        <v>32</v>
      </c>
      <c r="G8" s="80" t="s">
        <v>39</v>
      </c>
      <c r="H8" s="80" t="s">
        <v>30</v>
      </c>
      <c r="I8" s="64" t="s">
        <v>33</v>
      </c>
      <c r="J8" s="64" t="s">
        <v>40</v>
      </c>
      <c r="K8" s="64" t="s">
        <v>41</v>
      </c>
      <c r="L8" s="64" t="s">
        <v>31</v>
      </c>
      <c r="M8" s="80" t="s">
        <v>42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5"/>
      <c r="F11" s="53">
        <f>('A.1_2019-abs'!F11/'A.1_2019-abs'!$E$11)*100</f>
        <v>1.5944700460829493</v>
      </c>
      <c r="G11" s="53">
        <f>('A.1_2019-abs'!G11/'A.1_2019-abs'!$E$11)*100</f>
        <v>1.9539170506912444</v>
      </c>
      <c r="H11" s="53">
        <f>('A.1_2019-abs'!H11/'A.1_2019-abs'!$E$11)*100</f>
        <v>2.3686635944700463</v>
      </c>
      <c r="I11" s="53">
        <f>('A.1_2019-abs'!I11/'A.1_2019-abs'!$E$11)*100</f>
        <v>3.096774193548387</v>
      </c>
      <c r="J11" s="53">
        <f>('A.1_2019-abs'!J11/'A.1_2019-abs'!$E$11)*100</f>
        <v>3.5483870967741935</v>
      </c>
      <c r="K11" s="53">
        <f>('A.1_2019-abs'!K11/'A.1_2019-abs'!$E$11)*100</f>
        <v>7.2073732718894012</v>
      </c>
      <c r="L11" s="53">
        <f>('A.1_2019-abs'!L11/'A.1_2019-abs'!$E$11)*100</f>
        <v>3.870967741935484</v>
      </c>
      <c r="M11" s="53">
        <f>('A.1_2019-abs'!M11/'A.1_2019-abs'!$E$11)*100</f>
        <v>2.8755760368663594</v>
      </c>
      <c r="N11" s="53">
        <f>('A.1_2019-abs'!N11/'A.1_2019-abs'!$E$11)*100</f>
        <v>16.506912442396313</v>
      </c>
      <c r="O11" s="53">
        <f>('A.1_2019-abs'!O11/'A.1_2019-abs'!$E$11)*100</f>
        <v>16.534562211981566</v>
      </c>
      <c r="P11" s="10"/>
      <c r="Q11" s="74"/>
    </row>
    <row r="12" spans="2:17" x14ac:dyDescent="0.2">
      <c r="B12" s="29" t="s">
        <v>1</v>
      </c>
      <c r="C12" s="9"/>
      <c r="D12" s="9"/>
      <c r="E12" s="55">
        <f>'A.3_2018-abs '!E12*100/'A.3_2018-abs '!$E12</f>
        <v>100</v>
      </c>
      <c r="F12" s="53">
        <f>('A.1_2019-abs'!F12/'A.1_2019-abs'!$E$11)*100</f>
        <v>0.48847926267281111</v>
      </c>
      <c r="G12" s="53">
        <f>('A.1_2019-abs'!G12/'A.1_2019-abs'!$E$11)*100</f>
        <v>0.31336405529953915</v>
      </c>
      <c r="H12" s="53">
        <f>('A.1_2019-abs'!H12/'A.1_2019-abs'!$E$11)*100</f>
        <v>0.92165898617511521</v>
      </c>
      <c r="I12" s="53">
        <f>('A.1_2019-abs'!I12/'A.1_2019-abs'!$E$11)*100</f>
        <v>0.62672811059907829</v>
      </c>
      <c r="J12" s="53">
        <f>('A.1_2019-abs'!J12/'A.1_2019-abs'!$E$11)*100</f>
        <v>0.6820276497695853</v>
      </c>
      <c r="K12" s="53">
        <f>('A.1_2019-abs'!K12/'A.1_2019-abs'!$E$11)*100</f>
        <v>1.806451612903226</v>
      </c>
      <c r="L12" s="53">
        <f>('A.1_2019-abs'!L12/'A.1_2019-abs'!$E$11)*100</f>
        <v>0.44239631336405527</v>
      </c>
      <c r="M12" s="53">
        <f>('A.1_2019-abs'!M12/'A.1_2019-abs'!$E$11)*100</f>
        <v>0.78341013824884798</v>
      </c>
      <c r="N12" s="53">
        <f>('A.1_2019-abs'!N12/'A.1_2019-abs'!$E$11)*100</f>
        <v>3.4101382488479262</v>
      </c>
      <c r="O12" s="53">
        <f>('A.1_2019-abs'!O12/'A.1_2019-abs'!$E$11)*100</f>
        <v>8.1382488479262669</v>
      </c>
      <c r="P12" s="55">
        <f>'A.3_2018-abs '!P12*100/'A.3_2018-abs '!$E12</f>
        <v>0</v>
      </c>
      <c r="Q12" s="74"/>
    </row>
    <row r="13" spans="2:17" x14ac:dyDescent="0.2">
      <c r="B13" s="29" t="s">
        <v>2</v>
      </c>
      <c r="C13" s="9"/>
      <c r="D13" s="9"/>
      <c r="E13" s="55">
        <f>'A.3_2018-abs '!E13*100/'A.3_2018-abs '!$E13</f>
        <v>100</v>
      </c>
      <c r="F13" s="53">
        <f>('A.1_2019-abs'!F13/'A.1_2019-abs'!$E$11)*100</f>
        <v>3.8156682027649769</v>
      </c>
      <c r="G13" s="53">
        <f>('A.1_2019-abs'!G13/'A.1_2019-abs'!$E$11)*100</f>
        <v>7.2073732718894012</v>
      </c>
      <c r="H13" s="53">
        <f>('A.1_2019-abs'!H13/'A.1_2019-abs'!$E$11)*100</f>
        <v>8.3317972350230427</v>
      </c>
      <c r="I13" s="53">
        <f>('A.1_2019-abs'!I13/'A.1_2019-abs'!$E$11)*100</f>
        <v>5.6497695852534564</v>
      </c>
      <c r="J13" s="53">
        <f>('A.1_2019-abs'!J13/'A.1_2019-abs'!$E$11)*100</f>
        <v>7.5299539170506913</v>
      </c>
      <c r="K13" s="53">
        <f>('A.1_2019-abs'!K13/'A.1_2019-abs'!$E$11)*100</f>
        <v>18.958525345622121</v>
      </c>
      <c r="L13" s="53">
        <f>('A.1_2019-abs'!L13/'A.1_2019-abs'!$E$11)*100</f>
        <v>9.7142857142857135</v>
      </c>
      <c r="M13" s="53">
        <f>('A.1_2019-abs'!M13/'A.1_2019-abs'!$E$11)*100</f>
        <v>4.8663594470046085</v>
      </c>
      <c r="N13" s="53">
        <f>('A.1_2019-abs'!N13/'A.1_2019-abs'!$E$11)*100</f>
        <v>21.382488479262673</v>
      </c>
      <c r="O13" s="53">
        <f>('A.1_2019-abs'!O13/'A.1_2019-abs'!$E$11)*100</f>
        <v>41.751152073732719</v>
      </c>
      <c r="P13" s="55">
        <f>'A.3_2018-abs '!P13*100/'A.3_2018-abs '!$E13</f>
        <v>0</v>
      </c>
      <c r="Q13" s="74"/>
    </row>
    <row r="14" spans="2:17" x14ac:dyDescent="0.2">
      <c r="B14" s="29" t="s">
        <v>3</v>
      </c>
      <c r="C14" s="9"/>
      <c r="D14" s="9"/>
      <c r="E14" s="55">
        <f>'A.3_2018-abs '!E14*100/'A.3_2018-abs '!$E14</f>
        <v>100</v>
      </c>
      <c r="F14" s="53">
        <f>('A.1_2019-abs'!F14/'A.1_2019-abs'!$E$11)*100</f>
        <v>3.8433179723502304</v>
      </c>
      <c r="G14" s="53">
        <f>('A.1_2019-abs'!G14/'A.1_2019-abs'!$E$11)*100</f>
        <v>22.267281105990783</v>
      </c>
      <c r="H14" s="53">
        <f>('A.1_2019-abs'!H14/'A.1_2019-abs'!$E$11)*100</f>
        <v>4.4239631336405534</v>
      </c>
      <c r="I14" s="53">
        <f>('A.1_2019-abs'!I14/'A.1_2019-abs'!$E$11)*100</f>
        <v>4.9493087557603683</v>
      </c>
      <c r="J14" s="53">
        <f>('A.1_2019-abs'!J14/'A.1_2019-abs'!$E$11)*100</f>
        <v>7.1244239631336397</v>
      </c>
      <c r="K14" s="53">
        <f>('A.1_2019-abs'!K14/'A.1_2019-abs'!$E$11)*100</f>
        <v>12.092165898617511</v>
      </c>
      <c r="L14" s="53">
        <f>('A.1_2019-abs'!L14/'A.1_2019-abs'!$E$11)*100</f>
        <v>16.663594470046085</v>
      </c>
      <c r="M14" s="53">
        <f>('A.1_2019-abs'!M14/'A.1_2019-abs'!$E$11)*100</f>
        <v>3.8894009216589867</v>
      </c>
      <c r="N14" s="53">
        <f>('A.1_2019-abs'!N14/'A.1_2019-abs'!$E$11)*100</f>
        <v>18.838709677419356</v>
      </c>
      <c r="O14" s="53">
        <f>('A.1_2019-abs'!O14/'A.1_2019-abs'!$E$11)*100</f>
        <v>63.336405529953922</v>
      </c>
      <c r="P14" s="55">
        <f>'A.3_2018-abs '!P14*100/'A.3_2018-abs '!$E14</f>
        <v>0</v>
      </c>
      <c r="Q14" s="74"/>
    </row>
    <row r="15" spans="2:17" x14ac:dyDescent="0.2">
      <c r="B15" s="29" t="s">
        <v>4</v>
      </c>
      <c r="C15" s="9"/>
      <c r="D15" s="9"/>
      <c r="E15" s="55">
        <f>'A.3_2018-abs '!E15*100/'A.3_2018-abs '!$E15</f>
        <v>100</v>
      </c>
      <c r="F15" s="53">
        <f>('A.1_2019-abs'!F15/'A.1_2019-abs'!$E$11)*100</f>
        <v>1.9907834101382489</v>
      </c>
      <c r="G15" s="53">
        <f>('A.1_2019-abs'!G15/'A.1_2019-abs'!$E$11)*100</f>
        <v>3.6774193548387095</v>
      </c>
      <c r="H15" s="53">
        <f>('A.1_2019-abs'!H15/'A.1_2019-abs'!$E$11)*100</f>
        <v>5.4470046082949306</v>
      </c>
      <c r="I15" s="53">
        <f>('A.1_2019-abs'!I15/'A.1_2019-abs'!$E$11)*100</f>
        <v>11.741935483870968</v>
      </c>
      <c r="J15" s="53">
        <f>('A.1_2019-abs'!J15/'A.1_2019-abs'!$E$11)*100</f>
        <v>5.1981566820276504</v>
      </c>
      <c r="K15" s="53">
        <f>('A.1_2019-abs'!K15/'A.1_2019-abs'!$E$11)*100</f>
        <v>13.751152073732719</v>
      </c>
      <c r="L15" s="53">
        <f>('A.1_2019-abs'!L15/'A.1_2019-abs'!$E$11)*100</f>
        <v>7.1981566820276495</v>
      </c>
      <c r="M15" s="53">
        <f>('A.1_2019-abs'!M15/'A.1_2019-abs'!$E$11)*100</f>
        <v>6.9953917050691246</v>
      </c>
      <c r="N15" s="53">
        <f>('A.1_2019-abs'!N15/'A.1_2019-abs'!$E$11)*100</f>
        <v>24.967741935483868</v>
      </c>
      <c r="O15" s="53">
        <f>('A.1_2019-abs'!O15/'A.1_2019-abs'!$E$11)*100</f>
        <v>29.917050691244242</v>
      </c>
      <c r="P15" s="55">
        <f>'A.3_2018-abs '!P15*100/'A.3_2018-abs '!$E15</f>
        <v>0</v>
      </c>
      <c r="Q15" s="74"/>
    </row>
    <row r="16" spans="2:17" x14ac:dyDescent="0.2">
      <c r="B16" s="29" t="s">
        <v>5</v>
      </c>
      <c r="C16" s="9"/>
      <c r="D16" s="9"/>
      <c r="E16" s="55">
        <f>'A.3_2018-abs '!E16*100/'A.3_2018-abs '!$E16</f>
        <v>100</v>
      </c>
      <c r="F16" s="53">
        <f>('A.1_2019-abs'!F16/'A.1_2019-abs'!$E$11)*100</f>
        <v>2.2304147465437789</v>
      </c>
      <c r="G16" s="53">
        <f>('A.1_2019-abs'!G16/'A.1_2019-abs'!$E$11)*100</f>
        <v>5.2995391705069128</v>
      </c>
      <c r="H16" s="53">
        <f>('A.1_2019-abs'!H16/'A.1_2019-abs'!$E$11)*100</f>
        <v>1.2165898617511521</v>
      </c>
      <c r="I16" s="53">
        <f>('A.1_2019-abs'!I16/'A.1_2019-abs'!$E$11)*100</f>
        <v>2.552995391705069</v>
      </c>
      <c r="J16" s="53">
        <f>('A.1_2019-abs'!J16/'A.1_2019-abs'!$E$11)*100</f>
        <v>3.5944700460829497</v>
      </c>
      <c r="K16" s="53">
        <f>('A.1_2019-abs'!K16/'A.1_2019-abs'!$E$11)*100</f>
        <v>7.9539170506912447</v>
      </c>
      <c r="L16" s="53">
        <f>('A.1_2019-abs'!L16/'A.1_2019-abs'!$E$11)*100</f>
        <v>9.6405529953917046</v>
      </c>
      <c r="M16" s="53">
        <f>('A.1_2019-abs'!M16/'A.1_2019-abs'!$E$11)*100</f>
        <v>3.8617511520737327</v>
      </c>
      <c r="N16" s="53">
        <f>('A.1_2019-abs'!N16/'A.1_2019-abs'!$E$11)*100</f>
        <v>12.783410138248849</v>
      </c>
      <c r="O16" s="53">
        <f>('A.1_2019-abs'!O16/'A.1_2019-abs'!$E$11)*100</f>
        <v>35.576036866359445</v>
      </c>
      <c r="P16" s="55">
        <f>'A.3_2018-abs '!P16*100/'A.3_2018-abs '!$E16</f>
        <v>0</v>
      </c>
      <c r="Q16" s="74"/>
    </row>
    <row r="17" spans="2:17" x14ac:dyDescent="0.2">
      <c r="B17" s="29" t="s">
        <v>6</v>
      </c>
      <c r="C17" s="9"/>
      <c r="D17" s="9"/>
      <c r="E17" s="55">
        <f>'A.3_2018-abs '!E17*100/'A.3_2018-abs '!$E17</f>
        <v>100</v>
      </c>
      <c r="F17" s="53">
        <f>('A.1_2019-abs'!F17/'A.1_2019-abs'!$E$11)*100</f>
        <v>1.2258064516129032</v>
      </c>
      <c r="G17" s="53">
        <f>('A.1_2019-abs'!G17/'A.1_2019-abs'!$E$11)*100</f>
        <v>3.3271889400921655</v>
      </c>
      <c r="H17" s="53">
        <f>('A.1_2019-abs'!H17/'A.1_2019-abs'!$E$11)*100</f>
        <v>6.3410138248847936</v>
      </c>
      <c r="I17" s="53">
        <f>('A.1_2019-abs'!I17/'A.1_2019-abs'!$E$11)*100</f>
        <v>0.86635944700460843</v>
      </c>
      <c r="J17" s="53">
        <f>('A.1_2019-abs'!J17/'A.1_2019-abs'!$E$11)*100</f>
        <v>6.7557603686635952</v>
      </c>
      <c r="K17" s="53">
        <f>('A.1_2019-abs'!K17/'A.1_2019-abs'!$E$11)*100</f>
        <v>4.8940092165898621</v>
      </c>
      <c r="L17" s="53">
        <f>('A.1_2019-abs'!L17/'A.1_2019-abs'!$E$11)*100</f>
        <v>6.7465437788018434</v>
      </c>
      <c r="M17" s="53">
        <f>('A.1_2019-abs'!M17/'A.1_2019-abs'!$E$11)*100</f>
        <v>1.4285714285714286</v>
      </c>
      <c r="N17" s="53">
        <f>('A.1_2019-abs'!N17/'A.1_2019-abs'!$E$11)*100</f>
        <v>7.7235023041474653</v>
      </c>
      <c r="O17" s="53">
        <f>('A.1_2019-abs'!O17/'A.1_2019-abs'!$E$11)*100</f>
        <v>13.225806451612904</v>
      </c>
      <c r="P17" s="55">
        <f>'A.3_2018-abs '!P17*100/'A.3_2018-abs '!$E17</f>
        <v>0</v>
      </c>
      <c r="Q17" s="74"/>
    </row>
    <row r="18" spans="2:17" x14ac:dyDescent="0.2">
      <c r="B18" s="29" t="s">
        <v>7</v>
      </c>
      <c r="C18" s="9"/>
      <c r="D18" s="9"/>
      <c r="E18" s="55">
        <f>'A.3_2018-abs '!E18*100/'A.3_2018-abs '!$E18</f>
        <v>100</v>
      </c>
      <c r="F18" s="53">
        <f>('A.1_2019-abs'!F18/'A.1_2019-abs'!$E$11)*100</f>
        <v>1.935483870967742</v>
      </c>
      <c r="G18" s="53">
        <f>('A.1_2019-abs'!G18/'A.1_2019-abs'!$E$11)*100</f>
        <v>4.2672811059907829</v>
      </c>
      <c r="H18" s="53">
        <f>('A.1_2019-abs'!H18/'A.1_2019-abs'!$E$11)*100</f>
        <v>0.35023041474654376</v>
      </c>
      <c r="I18" s="53">
        <f>('A.1_2019-abs'!I18/'A.1_2019-abs'!$E$11)*100</f>
        <v>1.889400921658986</v>
      </c>
      <c r="J18" s="53">
        <f>('A.1_2019-abs'!J18/'A.1_2019-abs'!$E$11)*100</f>
        <v>1.0599078341013823</v>
      </c>
      <c r="K18" s="53">
        <f>('A.1_2019-abs'!K18/'A.1_2019-abs'!$E$11)*100</f>
        <v>7.1059907834101379</v>
      </c>
      <c r="L18" s="53">
        <f>('A.1_2019-abs'!L18/'A.1_2019-abs'!$E$11)*100</f>
        <v>2.6451612903225805</v>
      </c>
      <c r="M18" s="53">
        <f>('A.1_2019-abs'!M18/'A.1_2019-abs'!$E$11)*100</f>
        <v>0.78341013824884798</v>
      </c>
      <c r="N18" s="53">
        <f>('A.1_2019-abs'!N18/'A.1_2019-abs'!$E$11)*100</f>
        <v>4.0184331797235027</v>
      </c>
      <c r="O18" s="53">
        <f>('A.1_2019-abs'!O18/'A.1_2019-abs'!$E$11)*100</f>
        <v>16.589861751152075</v>
      </c>
      <c r="P18" s="55">
        <f>'A.3_2018-abs '!P18*100/'A.3_2018-abs '!$E18</f>
        <v>0</v>
      </c>
      <c r="Q18" s="74"/>
    </row>
    <row r="19" spans="2:17" x14ac:dyDescent="0.2">
      <c r="B19" s="29" t="s">
        <v>8</v>
      </c>
      <c r="C19" s="9"/>
      <c r="D19" s="9"/>
      <c r="E19" s="55">
        <f>'A.3_2018-abs '!E19*100/'A.3_2018-abs '!$E19</f>
        <v>100</v>
      </c>
      <c r="F19" s="53">
        <f>('A.1_2019-abs'!F19/'A.1_2019-abs'!$E$11)*100</f>
        <v>0.63594470046082952</v>
      </c>
      <c r="G19" s="53">
        <f>('A.1_2019-abs'!G19/'A.1_2019-abs'!$E$11)*100</f>
        <v>2.0092165898617513</v>
      </c>
      <c r="H19" s="53">
        <f>('A.1_2019-abs'!H19/'A.1_2019-abs'!$E$11)*100</f>
        <v>1.9170506912442395</v>
      </c>
      <c r="I19" s="53">
        <f>('A.1_2019-abs'!I19/'A.1_2019-abs'!$E$11)*100</f>
        <v>0.58986175115207373</v>
      </c>
      <c r="J19" s="53">
        <f>('A.1_2019-abs'!J19/'A.1_2019-abs'!$E$11)*100</f>
        <v>1.5115207373271888</v>
      </c>
      <c r="K19" s="53">
        <f>('A.1_2019-abs'!K19/'A.1_2019-abs'!$E$11)*100</f>
        <v>3.9262672811059907</v>
      </c>
      <c r="L19" s="53">
        <f>('A.1_2019-abs'!L19/'A.1_2019-abs'!$E$11)*100</f>
        <v>4.4516129032258069</v>
      </c>
      <c r="M19" s="53">
        <f>('A.1_2019-abs'!M19/'A.1_2019-abs'!$E$11)*100</f>
        <v>0.83870967741935476</v>
      </c>
      <c r="N19" s="53">
        <f>('A.1_2019-abs'!N19/'A.1_2019-abs'!$E$11)*100</f>
        <v>9.6497695852534573</v>
      </c>
      <c r="O19" s="53">
        <f>('A.1_2019-abs'!O19/'A.1_2019-abs'!$E$11)*100</f>
        <v>17.751152073732719</v>
      </c>
      <c r="P19" s="55">
        <f>'A.3_2018-abs '!P19*100/'A.3_2018-abs '!$E19</f>
        <v>0</v>
      </c>
      <c r="Q19" s="74"/>
    </row>
    <row r="20" spans="2:17" x14ac:dyDescent="0.2">
      <c r="B20" s="29" t="s">
        <v>9</v>
      </c>
      <c r="C20" s="9"/>
      <c r="D20" s="9"/>
      <c r="E20" s="55">
        <f>'A.3_2018-abs '!E20*100/'A.3_2018-abs '!$E20</f>
        <v>100</v>
      </c>
      <c r="F20" s="53">
        <f>('A.1_2019-abs'!F20/'A.1_2019-abs'!$E$11)*100</f>
        <v>1.2442396313364055</v>
      </c>
      <c r="G20" s="53">
        <f>('A.1_2019-abs'!G20/'A.1_2019-abs'!$E$11)*100</f>
        <v>1.2073732718894008</v>
      </c>
      <c r="H20" s="53">
        <f>('A.1_2019-abs'!H20/'A.1_2019-abs'!$E$11)*100</f>
        <v>0.72811059907834108</v>
      </c>
      <c r="I20" s="53">
        <f>('A.1_2019-abs'!I20/'A.1_2019-abs'!$E$11)*100</f>
        <v>2.6082949308755761</v>
      </c>
      <c r="J20" s="53">
        <f>('A.1_2019-abs'!J20/'A.1_2019-abs'!$E$11)*100</f>
        <v>2.1658986175115209</v>
      </c>
      <c r="K20" s="53">
        <f>('A.1_2019-abs'!K20/'A.1_2019-abs'!$E$11)*100</f>
        <v>3.032258064516129</v>
      </c>
      <c r="L20" s="53">
        <f>('A.1_2019-abs'!L20/'A.1_2019-abs'!$E$11)*100</f>
        <v>0.94930875576036866</v>
      </c>
      <c r="M20" s="53">
        <f>('A.1_2019-abs'!M20/'A.1_2019-abs'!$E$11)*100</f>
        <v>3.2534562211981566</v>
      </c>
      <c r="N20" s="53">
        <f>('A.1_2019-abs'!N20/'A.1_2019-abs'!$E$11)*100</f>
        <v>5.3456221198156681</v>
      </c>
      <c r="O20" s="53">
        <f>('A.1_2019-abs'!O20/'A.1_2019-abs'!$E$11)*100</f>
        <v>8.9400921658986174</v>
      </c>
      <c r="P20" s="55">
        <f>'A.3_2018-abs '!P20*100/'A.3_2018-abs '!$E20</f>
        <v>0</v>
      </c>
      <c r="Q20" s="74"/>
    </row>
    <row r="21" spans="2:17" x14ac:dyDescent="0.2">
      <c r="B21" s="29" t="s">
        <v>10</v>
      </c>
      <c r="C21" s="9"/>
      <c r="D21" s="9"/>
      <c r="E21" s="55">
        <f>'A.3_2018-abs '!E21*100/'A.3_2018-abs '!$E21</f>
        <v>100</v>
      </c>
      <c r="F21" s="53">
        <f>('A.1_2019-abs'!F21/'A.1_2019-abs'!$E$11)*100</f>
        <v>2.8202764976958528</v>
      </c>
      <c r="G21" s="53">
        <f>('A.1_2019-abs'!G21/'A.1_2019-abs'!$E$11)*100</f>
        <v>0.86635944700460843</v>
      </c>
      <c r="H21" s="53">
        <f>('A.1_2019-abs'!H21/'A.1_2019-abs'!$E$11)*100</f>
        <v>1.2626728110599079</v>
      </c>
      <c r="I21" s="53">
        <f>('A.1_2019-abs'!I21/'A.1_2019-abs'!$E$11)*100</f>
        <v>1.2073732718894008</v>
      </c>
      <c r="J21" s="53">
        <f>('A.1_2019-abs'!J21/'A.1_2019-abs'!$E$11)*100</f>
        <v>3.778801843317972</v>
      </c>
      <c r="K21" s="53">
        <f>('A.1_2019-abs'!K21/'A.1_2019-abs'!$E$11)*100</f>
        <v>3.4377880184331797</v>
      </c>
      <c r="L21" s="53">
        <f>('A.1_2019-abs'!L21/'A.1_2019-abs'!$E$11)*100</f>
        <v>1.806451612903226</v>
      </c>
      <c r="M21" s="53">
        <f>('A.1_2019-abs'!M21/'A.1_2019-abs'!$E$11)*100</f>
        <v>4.1566820276497696</v>
      </c>
      <c r="N21" s="53">
        <f>('A.1_2019-abs'!N21/'A.1_2019-abs'!$E$11)*100</f>
        <v>5.3640552995391708</v>
      </c>
      <c r="O21" s="53">
        <f>('A.1_2019-abs'!O21/'A.1_2019-abs'!$E$11)*100</f>
        <v>15.474654377880185</v>
      </c>
      <c r="P21" s="55">
        <f>'A.3_2018-abs '!P21*100/'A.3_2018-abs '!$E21</f>
        <v>0</v>
      </c>
      <c r="Q21" s="74"/>
    </row>
    <row r="22" spans="2:17" x14ac:dyDescent="0.2">
      <c r="B22" s="71" t="s">
        <v>11</v>
      </c>
      <c r="C22" s="9"/>
      <c r="D22" s="9"/>
      <c r="E22" s="55">
        <f>'A.3_2018-abs '!E22*100/'A.3_2018-abs '!$E22</f>
        <v>100</v>
      </c>
      <c r="F22" s="53">
        <f>'A.1_2019-abs'!F22/'A.1_2019-abs'!$E$22*100</f>
        <v>1.869719699960521</v>
      </c>
      <c r="G22" s="53">
        <f>'A.1_2019-abs'!G22/'A.1_2019-abs'!$E$22*100</f>
        <v>4.4887485195420451</v>
      </c>
      <c r="H22" s="53">
        <f>'A.1_2019-abs'!H22/'A.1_2019-abs'!$E$22*100</f>
        <v>2.853533359652586</v>
      </c>
      <c r="I22" s="53">
        <f>'A.1_2019-abs'!I22/'A.1_2019-abs'!$E$22*100</f>
        <v>3.0651401500197397</v>
      </c>
      <c r="J22" s="53">
        <f>'A.1_2019-abs'!J22/'A.1_2019-abs'!$E$22*100</f>
        <v>3.6794315041452821</v>
      </c>
      <c r="K22" s="53">
        <f>'A.1_2019-abs'!K22/'A.1_2019-abs'!$E$22*100</f>
        <v>7.2104224240031582</v>
      </c>
      <c r="L22" s="53">
        <f>'A.1_2019-abs'!L22/'A.1_2019-abs'!$E$22*100</f>
        <v>5.4938807737860245</v>
      </c>
      <c r="M22" s="53">
        <f>'A.1_2019-abs'!M22/'A.1_2019-abs'!$E$22*100</f>
        <v>2.8898539281484408</v>
      </c>
      <c r="N22" s="53">
        <f>'A.1_2019-abs'!N22/'A.1_2019-abs'!$E$22*100</f>
        <v>11.136202131859454</v>
      </c>
      <c r="O22" s="53">
        <f>'A.1_2019-abs'!O22/'A.1_2019-abs'!$E$22*100</f>
        <v>22.893801816028425</v>
      </c>
      <c r="P22" s="55">
        <f>'A.3_2018-abs '!P22*100/'A.3_2018-abs '!$E22</f>
        <v>0</v>
      </c>
      <c r="Q22" s="74"/>
    </row>
    <row r="23" spans="2:17" x14ac:dyDescent="0.2">
      <c r="B23" s="29" t="s">
        <v>12</v>
      </c>
      <c r="C23" s="9"/>
      <c r="D23" s="9"/>
      <c r="E23" s="55">
        <f>'A.3_2018-abs '!E23*100/'A.3_2018-abs '!$E23</f>
        <v>100</v>
      </c>
      <c r="F23" s="53">
        <f>('A.1_2019-abs'!F23/'A.1_2019-abs'!$E$11)*100</f>
        <v>1.3917050691244239</v>
      </c>
      <c r="G23" s="53">
        <f>('A.1_2019-abs'!G23/'A.1_2019-abs'!$E$11)*100</f>
        <v>0.70046082949308752</v>
      </c>
      <c r="H23" s="53">
        <f>('A.1_2019-abs'!H23/'A.1_2019-abs'!$E$11)*100</f>
        <v>3.3271889400921655</v>
      </c>
      <c r="I23" s="53">
        <f>('A.1_2019-abs'!I23/'A.1_2019-abs'!$E$11)*100</f>
        <v>1.9631336405529953</v>
      </c>
      <c r="J23" s="53">
        <f>('A.1_2019-abs'!J23/'A.1_2019-abs'!$E$11)*100</f>
        <v>6.3502304147465436</v>
      </c>
      <c r="K23" s="53">
        <f>('A.1_2019-abs'!K23/'A.1_2019-abs'!$E$11)*100</f>
        <v>5.419354838709677</v>
      </c>
      <c r="L23" s="53">
        <f>('A.1_2019-abs'!L23/'A.1_2019-abs'!$E$11)*100</f>
        <v>2.6820276497695854</v>
      </c>
      <c r="M23" s="53">
        <f>('A.1_2019-abs'!M23/'A.1_2019-abs'!$E$11)*100</f>
        <v>2.0460829493087558</v>
      </c>
      <c r="N23" s="53">
        <f>('A.1_2019-abs'!N23/'A.1_2019-abs'!$E$11)*100</f>
        <v>7.4930875576036868</v>
      </c>
      <c r="O23" s="53">
        <f>('A.1_2019-abs'!O23/'A.1_2019-abs'!$E$11)*100</f>
        <v>11.788018433179724</v>
      </c>
      <c r="P23" s="55">
        <f>'A.3_2018-abs '!P23*100/'A.3_2018-abs '!$E23</f>
        <v>0</v>
      </c>
      <c r="Q23" s="74"/>
    </row>
    <row r="24" spans="2:17" x14ac:dyDescent="0.2">
      <c r="B24" s="29" t="s">
        <v>13</v>
      </c>
      <c r="C24" s="9"/>
      <c r="D24" s="9"/>
      <c r="E24" s="55">
        <f>'A.3_2018-abs '!E24*100/'A.3_2018-abs '!$E24</f>
        <v>100</v>
      </c>
      <c r="F24" s="53">
        <f>('A.1_2019-abs'!F24/'A.1_2019-abs'!$E$11)*100</f>
        <v>3.2350230414746544</v>
      </c>
      <c r="G24" s="53">
        <f>('A.1_2019-abs'!G24/'A.1_2019-abs'!$E$11)*100</f>
        <v>3.0691244239631335</v>
      </c>
      <c r="H24" s="53">
        <f>('A.1_2019-abs'!H24/'A.1_2019-abs'!$E$11)*100</f>
        <v>4.580645161290323</v>
      </c>
      <c r="I24" s="53">
        <f>('A.1_2019-abs'!I24/'A.1_2019-abs'!$E$11)*100</f>
        <v>3.8064516129032255</v>
      </c>
      <c r="J24" s="53">
        <f>('A.1_2019-abs'!J24/'A.1_2019-abs'!$E$11)*100</f>
        <v>3.5760368663594471</v>
      </c>
      <c r="K24" s="53">
        <f>('A.1_2019-abs'!K24/'A.1_2019-abs'!$E$11)*100</f>
        <v>11.105990783410139</v>
      </c>
      <c r="L24" s="53">
        <f>('A.1_2019-abs'!L24/'A.1_2019-abs'!$E$11)*100</f>
        <v>10.921658986175114</v>
      </c>
      <c r="M24" s="53">
        <f>('A.1_2019-abs'!M24/'A.1_2019-abs'!$E$11)*100</f>
        <v>4.2027649769585258</v>
      </c>
      <c r="N24" s="53">
        <f>('A.1_2019-abs'!N24/'A.1_2019-abs'!$E$11)*100</f>
        <v>17.041474654377879</v>
      </c>
      <c r="O24" s="53">
        <f>('A.1_2019-abs'!O24/'A.1_2019-abs'!$E$11)*100</f>
        <v>46.350230414746548</v>
      </c>
      <c r="P24" s="55">
        <f>'A.3_2018-abs '!P24*100/'A.3_2018-abs '!$E24</f>
        <v>0</v>
      </c>
      <c r="Q24" s="74"/>
    </row>
    <row r="25" spans="2:17" x14ac:dyDescent="0.2">
      <c r="B25" s="29" t="s">
        <v>14</v>
      </c>
      <c r="C25" s="9"/>
      <c r="D25" s="9"/>
      <c r="E25" s="55">
        <f>'A.3_2018-abs '!E25*100/'A.3_2018-abs '!$E25</f>
        <v>100</v>
      </c>
      <c r="F25" s="53">
        <f>('A.1_2019-abs'!F25/'A.1_2019-abs'!$E$11)*100</f>
        <v>1.5391705069124424</v>
      </c>
      <c r="G25" s="53">
        <f>('A.1_2019-abs'!G25/'A.1_2019-abs'!$E$11)*100</f>
        <v>1.5944700460829493</v>
      </c>
      <c r="H25" s="53">
        <f>('A.1_2019-abs'!H25/'A.1_2019-abs'!$E$11)*100</f>
        <v>1.7788018433179724</v>
      </c>
      <c r="I25" s="53">
        <f>('A.1_2019-abs'!I25/'A.1_2019-abs'!$E$11)*100</f>
        <v>2.6175115207373274</v>
      </c>
      <c r="J25" s="53">
        <f>('A.1_2019-abs'!J25/'A.1_2019-abs'!$E$11)*100</f>
        <v>3.0414746543778803</v>
      </c>
      <c r="K25" s="53">
        <f>('A.1_2019-abs'!K25/'A.1_2019-abs'!$E$11)*100</f>
        <v>8.4516129032258061</v>
      </c>
      <c r="L25" s="53">
        <f>('A.1_2019-abs'!L25/'A.1_2019-abs'!$E$11)*100</f>
        <v>5.1059907834101379</v>
      </c>
      <c r="M25" s="53">
        <f>('A.1_2019-abs'!M25/'A.1_2019-abs'!$E$11)*100</f>
        <v>2.5345622119815667</v>
      </c>
      <c r="N25" s="53">
        <f>('A.1_2019-abs'!N25/'A.1_2019-abs'!$E$11)*100</f>
        <v>9.7695852534562206</v>
      </c>
      <c r="O25" s="53">
        <f>('A.1_2019-abs'!O25/'A.1_2019-abs'!$E$11)*100</f>
        <v>28.847926267281103</v>
      </c>
      <c r="P25" s="55">
        <f>'A.3_2018-abs '!P25*100/'A.3_2018-abs '!$E25</f>
        <v>0</v>
      </c>
      <c r="Q25" s="74"/>
    </row>
    <row r="26" spans="2:17" x14ac:dyDescent="0.2">
      <c r="B26" s="29" t="s">
        <v>15</v>
      </c>
      <c r="C26" s="9"/>
      <c r="D26" s="9"/>
      <c r="E26" s="55">
        <f>'A.3_2018-abs '!E26*100/'A.3_2018-abs '!$E26</f>
        <v>100</v>
      </c>
      <c r="F26" s="53">
        <f>('A.1_2019-abs'!F26/'A.1_2019-abs'!$E$11)*100</f>
        <v>3.6036866359447006</v>
      </c>
      <c r="G26" s="53">
        <f>('A.1_2019-abs'!G26/'A.1_2019-abs'!$E$11)*100</f>
        <v>1.0138248847926268</v>
      </c>
      <c r="H26" s="53">
        <f>('A.1_2019-abs'!H26/'A.1_2019-abs'!$E$11)*100</f>
        <v>1.2350230414746544</v>
      </c>
      <c r="I26" s="53">
        <f>('A.1_2019-abs'!I26/'A.1_2019-abs'!$E$11)*100</f>
        <v>3.5944700460829497</v>
      </c>
      <c r="J26" s="53">
        <f>('A.1_2019-abs'!J26/'A.1_2019-abs'!$E$11)*100</f>
        <v>3.317972350230415</v>
      </c>
      <c r="K26" s="53">
        <f>('A.1_2019-abs'!K26/'A.1_2019-abs'!$E$11)*100</f>
        <v>6.1843317972350231</v>
      </c>
      <c r="L26" s="53">
        <f>('A.1_2019-abs'!L26/'A.1_2019-abs'!$E$11)*100</f>
        <v>2.129032258064516</v>
      </c>
      <c r="M26" s="53">
        <f>('A.1_2019-abs'!M26/'A.1_2019-abs'!$E$11)*100</f>
        <v>2.6175115207373274</v>
      </c>
      <c r="N26" s="53">
        <f>('A.1_2019-abs'!N26/'A.1_2019-abs'!$E$11)*100</f>
        <v>7.2073732718894012</v>
      </c>
      <c r="O26" s="53">
        <f>('A.1_2019-abs'!O26/'A.1_2019-abs'!$E$11)*100</f>
        <v>20.580645161290324</v>
      </c>
      <c r="P26" s="55">
        <f>'A.3_2018-abs '!P26*100/'A.3_2018-abs '!$E26</f>
        <v>0</v>
      </c>
      <c r="Q26" s="74"/>
    </row>
    <row r="27" spans="2:17" ht="16.5" customHeight="1" x14ac:dyDescent="0.2">
      <c r="B27" s="71" t="s">
        <v>35</v>
      </c>
      <c r="C27" s="9"/>
      <c r="D27" s="9"/>
      <c r="E27" s="55">
        <f>'A.3_2018-abs '!E27*100/'A.3_2018-abs '!$E27</f>
        <v>100</v>
      </c>
      <c r="F27" s="53">
        <f>'A.1_2019-abs'!F27/'A.1_2019-abs'!$E$27*100</f>
        <v>2.4463984860024461</v>
      </c>
      <c r="G27" s="53">
        <f>'A.1_2019-abs'!G27/'A.1_2019-abs'!$E$27*100</f>
        <v>1.5970827852015972</v>
      </c>
      <c r="H27" s="53">
        <f>'A.1_2019-abs'!H27/'A.1_2019-abs'!$E$27*100</f>
        <v>2.7348888735027348</v>
      </c>
      <c r="I27" s="53">
        <f>'A.1_2019-abs'!I27/'A.1_2019-abs'!$E$27*100</f>
        <v>3.0003000300030003</v>
      </c>
      <c r="J27" s="53">
        <f>'A.1_2019-abs'!J27/'A.1_2019-abs'!$E$27*100</f>
        <v>4.0781001177040785</v>
      </c>
      <c r="K27" s="53">
        <f>'A.1_2019-abs'!K27/'A.1_2019-abs'!$E$27*100</f>
        <v>7.8030880011078025</v>
      </c>
      <c r="L27" s="53">
        <f>'A.1_2019-abs'!L27/'A.1_2019-abs'!$E$27*100</f>
        <v>5.2182141291052186</v>
      </c>
      <c r="M27" s="53">
        <f>'A.1_2019-abs'!M27/'A.1_2019-abs'!$E$27*100</f>
        <v>2.8549008747028548</v>
      </c>
      <c r="N27" s="53">
        <f>'A.1_2019-abs'!N27/'A.1_2019-abs'!$E$27*100</f>
        <v>10.394885642410395</v>
      </c>
      <c r="O27" s="53">
        <f>'A.1_2019-abs'!O27/'A.1_2019-abs'!$E$27*100</f>
        <v>26.935770500126939</v>
      </c>
      <c r="P27" s="55">
        <f>'A.3_2018-abs '!P27*100/'A.3_2018-abs '!$E27</f>
        <v>0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'A.3_2018-abs '!E28*100/'A.3_2018-abs '!$E28</f>
        <v>100</v>
      </c>
      <c r="F28" s="55">
        <f>'A.1_2019-abs'!F28/'A.1_2019-abs'!$E$28*100</f>
        <v>2.0167197124350658</v>
      </c>
      <c r="G28" s="55">
        <f>'A.1_2019-abs'!G28/'A.1_2019-abs'!$E$28*100</f>
        <v>3.7516399084592802</v>
      </c>
      <c r="H28" s="55">
        <f>'A.1_2019-abs'!H28/'A.1_2019-abs'!$E$28*100</f>
        <v>2.8232899358156005</v>
      </c>
      <c r="I28" s="55">
        <f>'A.1_2019-abs'!I28/'A.1_2019-abs'!$E$28*100</f>
        <v>3.0486118873507904</v>
      </c>
      <c r="J28" s="55">
        <f>'A.1_2019-abs'!J28/'A.1_2019-abs'!$E$28*100</f>
        <v>3.7810553068320205</v>
      </c>
      <c r="K28" s="55">
        <f>'A.1_2019-abs'!K28/'A.1_2019-abs'!$E$28*100</f>
        <v>7.3614975967619527</v>
      </c>
      <c r="L28" s="55">
        <f>'A.1_2019-abs'!L28/'A.1_2019-abs'!$E$28*100</f>
        <v>5.4236111519658312</v>
      </c>
      <c r="M28" s="55">
        <f>'A.1_2019-abs'!M28/'A.1_2019-abs'!$E$28*100</f>
        <v>2.8809441166261713</v>
      </c>
      <c r="N28" s="55">
        <f>'A.1_2019-abs'!N28/'A.1_2019-abs'!$E$28*100</f>
        <v>10.947234658398978</v>
      </c>
      <c r="O28" s="55">
        <f>'A.1_2019-abs'!O28/'A.1_2019-abs'!$E$28*100</f>
        <v>23.924131804517028</v>
      </c>
      <c r="P28" s="55">
        <f>'A.3_2018-abs '!P28*100/'A.3_2018-abs '!$E28</f>
        <v>0</v>
      </c>
      <c r="Q28" s="74"/>
    </row>
    <row r="29" spans="2:17" x14ac:dyDescent="0.2">
      <c r="B29" s="72" t="s">
        <v>17</v>
      </c>
      <c r="C29" s="22"/>
      <c r="D29" s="20"/>
      <c r="E29" s="55">
        <f>'A.3_2018-abs '!E29*100/'A.3_2018-abs '!$E29</f>
        <v>100</v>
      </c>
      <c r="F29" s="53">
        <f>'A.1_2019-abs'!F29/'A.1_2019-abs'!$E$29*100</f>
        <v>1.5506135846591842</v>
      </c>
      <c r="G29" s="53">
        <f>'A.1_2019-abs'!G29/'A.1_2019-abs'!$E$29*100</f>
        <v>3.0202277210002602</v>
      </c>
      <c r="H29" s="53">
        <f>'A.1_2019-abs'!H29/'A.1_2019-abs'!$E$29*100</f>
        <v>3.722653460742944</v>
      </c>
      <c r="I29" s="53">
        <f>'A.1_2019-abs'!I29/'A.1_2019-abs'!$E$29*100</f>
        <v>3.0977214984344412</v>
      </c>
      <c r="J29" s="53">
        <f>'A.1_2019-abs'!J29/'A.1_2019-abs'!$E$29*100</f>
        <v>5.2810164231455463</v>
      </c>
      <c r="K29" s="53">
        <f>'A.1_2019-abs'!K29/'A.1_2019-abs'!$E$29*100</f>
        <v>8.1554820389719893</v>
      </c>
      <c r="L29" s="53">
        <f>'A.1_2019-abs'!L29/'A.1_2019-abs'!$E$29*100</f>
        <v>5.0985370281874385</v>
      </c>
      <c r="M29" s="53">
        <f>'A.1_2019-abs'!M29/'A.1_2019-abs'!$E$29*100</f>
        <v>2.3864393269849939</v>
      </c>
      <c r="N29" s="53">
        <f>'A.1_2019-abs'!N29/'A.1_2019-abs'!$E$29*100</f>
        <v>8.3232007144188245</v>
      </c>
      <c r="O29" s="53">
        <f>'A.1_2019-abs'!O29/'A.1_2019-abs'!$E$29*100</f>
        <v>18.167678083468179</v>
      </c>
      <c r="P29" s="55">
        <f>'A.3_2018-abs '!P29*100/'A.3_2018-abs '!$E29</f>
        <v>0</v>
      </c>
      <c r="Q29" s="74"/>
    </row>
    <row r="30" spans="2:17" x14ac:dyDescent="0.2">
      <c r="B30" s="73" t="s">
        <v>23</v>
      </c>
      <c r="C30" s="24"/>
      <c r="D30" s="25"/>
      <c r="E30" s="55">
        <f>'A.3_2018-abs '!E30*100/'A.3_2018-abs '!$E30</f>
        <v>100</v>
      </c>
      <c r="F30" s="53">
        <f>'A.1_2019-abs'!F30/'A.1_2019-abs'!$E$30*100</f>
        <v>1.3376344086021505</v>
      </c>
      <c r="G30" s="53">
        <f>'A.1_2019-abs'!G30/'A.1_2019-abs'!$E$30*100</f>
        <v>2.6860215053763441</v>
      </c>
      <c r="H30" s="53">
        <f>'A.1_2019-abs'!H30/'A.1_2019-abs'!$E$30*100</f>
        <v>4.1336021505376346</v>
      </c>
      <c r="I30" s="53">
        <f>'A.1_2019-abs'!I30/'A.1_2019-abs'!$E$30*100</f>
        <v>3.1201612903225806</v>
      </c>
      <c r="J30" s="53">
        <f>'A.1_2019-abs'!J30/'A.1_2019-abs'!$E$30*100</f>
        <v>5.9663978494623651</v>
      </c>
      <c r="K30" s="53">
        <f>'A.1_2019-abs'!K30/'A.1_2019-abs'!$E$30*100</f>
        <v>8.5182795698924725</v>
      </c>
      <c r="L30" s="53">
        <f>'A.1_2019-abs'!L30/'A.1_2019-abs'!$E$30*100</f>
        <v>4.95</v>
      </c>
      <c r="M30" s="53">
        <f>'A.1_2019-abs'!M30/'A.1_2019-abs'!$E$30*100</f>
        <v>2.1604838709677421</v>
      </c>
      <c r="N30" s="53">
        <f>'A.1_2019-abs'!N30/'A.1_2019-abs'!$E$30*100</f>
        <v>7.1241935483870966</v>
      </c>
      <c r="O30" s="53">
        <f>'A.1_2019-abs'!O30/'A.1_2019-abs'!$E$30*100</f>
        <v>15.537365591397851</v>
      </c>
      <c r="P30" s="53">
        <f>'A.1_2019-abs'!P30/'A.1_2019-abs'!$E$30*100</f>
        <v>0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35" sqref="G35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6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6" ht="15.75" x14ac:dyDescent="0.25">
      <c r="B2" s="2" t="s">
        <v>25</v>
      </c>
      <c r="C2" s="3"/>
      <c r="D2" s="3"/>
      <c r="E2" s="4" t="s">
        <v>27</v>
      </c>
      <c r="G2" s="3"/>
      <c r="H2" s="4"/>
      <c r="I2" s="4"/>
      <c r="J2" s="4"/>
      <c r="P2" s="3"/>
    </row>
    <row r="3" spans="2:16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6" ht="15.75" x14ac:dyDescent="0.25">
      <c r="B4" s="5"/>
      <c r="C4" s="3"/>
      <c r="D4" s="3"/>
      <c r="E4" s="36" t="str">
        <f>Deckblatt!C6</f>
        <v>Stand: 31.12.2019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6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6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6" s="56" customFormat="1" ht="24.95" customHeight="1" x14ac:dyDescent="0.2">
      <c r="B7" s="60"/>
      <c r="C7" s="61"/>
      <c r="D7" s="62"/>
      <c r="E7" s="81" t="s">
        <v>20</v>
      </c>
      <c r="F7" s="82" t="s">
        <v>46</v>
      </c>
      <c r="G7" s="82"/>
      <c r="H7" s="82"/>
      <c r="I7" s="82"/>
      <c r="J7" s="82"/>
      <c r="K7" s="82"/>
      <c r="L7" s="83"/>
      <c r="M7" s="83"/>
      <c r="N7" s="83"/>
      <c r="O7" s="83"/>
    </row>
    <row r="8" spans="2:16" s="56" customFormat="1" ht="35.25" customHeight="1" x14ac:dyDescent="0.2">
      <c r="B8" s="60"/>
      <c r="C8" s="62"/>
      <c r="D8" s="62"/>
      <c r="E8" s="81"/>
      <c r="F8" s="75" t="s">
        <v>32</v>
      </c>
      <c r="G8" s="63" t="s">
        <v>39</v>
      </c>
      <c r="H8" s="75" t="s">
        <v>30</v>
      </c>
      <c r="I8" s="64" t="s">
        <v>33</v>
      </c>
      <c r="J8" s="64" t="s">
        <v>40</v>
      </c>
      <c r="K8" s="64" t="s">
        <v>41</v>
      </c>
      <c r="L8" s="64" t="s">
        <v>31</v>
      </c>
      <c r="M8" s="75" t="s">
        <v>42</v>
      </c>
      <c r="N8" s="65" t="s">
        <v>34</v>
      </c>
      <c r="O8" s="65" t="s">
        <v>29</v>
      </c>
      <c r="P8" s="41"/>
    </row>
    <row r="9" spans="2:16" ht="6.75" customHeight="1" x14ac:dyDescent="0.2">
      <c r="B9" s="66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6" x14ac:dyDescent="0.2">
      <c r="B10" s="37"/>
      <c r="C10" s="67"/>
      <c r="D10" s="67"/>
      <c r="E10" s="68"/>
      <c r="F10" s="68"/>
      <c r="G10" s="69"/>
      <c r="H10" s="70"/>
      <c r="I10" s="70"/>
      <c r="J10" s="70"/>
      <c r="K10" s="68"/>
      <c r="L10" s="68"/>
      <c r="M10" s="68"/>
      <c r="N10" s="68"/>
      <c r="O10" s="68"/>
    </row>
    <row r="11" spans="2:16" x14ac:dyDescent="0.2">
      <c r="B11" s="29" t="s">
        <v>0</v>
      </c>
      <c r="C11" s="9"/>
      <c r="D11" s="9"/>
      <c r="E11" s="21">
        <v>52345</v>
      </c>
      <c r="F11" s="38">
        <v>845</v>
      </c>
      <c r="G11" s="38">
        <v>960</v>
      </c>
      <c r="H11" s="38">
        <v>1295</v>
      </c>
      <c r="I11" s="38">
        <v>1695</v>
      </c>
      <c r="J11" s="38">
        <v>1925</v>
      </c>
      <c r="K11" s="38">
        <v>3925</v>
      </c>
      <c r="L11" s="38">
        <v>1940</v>
      </c>
      <c r="M11" s="38">
        <v>1530</v>
      </c>
      <c r="N11" s="38">
        <v>7850</v>
      </c>
      <c r="O11" s="38">
        <v>8980</v>
      </c>
      <c r="P11" s="10"/>
    </row>
    <row r="12" spans="2:16" x14ac:dyDescent="0.2">
      <c r="B12" s="29" t="s">
        <v>1</v>
      </c>
      <c r="C12" s="9"/>
      <c r="D12" s="9"/>
      <c r="E12" s="21">
        <v>13130</v>
      </c>
      <c r="F12" s="38">
        <v>235</v>
      </c>
      <c r="G12" s="38">
        <v>165</v>
      </c>
      <c r="H12" s="38">
        <v>505</v>
      </c>
      <c r="I12" s="38">
        <v>310</v>
      </c>
      <c r="J12" s="38">
        <v>380</v>
      </c>
      <c r="K12" s="38">
        <v>1040</v>
      </c>
      <c r="L12" s="38">
        <v>200</v>
      </c>
      <c r="M12" s="38">
        <v>420</v>
      </c>
      <c r="N12" s="38">
        <v>1610</v>
      </c>
      <c r="O12" s="38">
        <v>4420</v>
      </c>
      <c r="P12" s="10"/>
    </row>
    <row r="13" spans="2:16" x14ac:dyDescent="0.2">
      <c r="B13" s="29" t="s">
        <v>2</v>
      </c>
      <c r="C13" s="9"/>
      <c r="D13" s="9"/>
      <c r="E13" s="21">
        <v>114085</v>
      </c>
      <c r="F13" s="38">
        <v>1985</v>
      </c>
      <c r="G13" s="38">
        <v>3510</v>
      </c>
      <c r="H13" s="38">
        <v>4505</v>
      </c>
      <c r="I13" s="38">
        <v>2960</v>
      </c>
      <c r="J13" s="38">
        <v>3950</v>
      </c>
      <c r="K13" s="38">
        <v>10110</v>
      </c>
      <c r="L13" s="38">
        <v>5040</v>
      </c>
      <c r="M13" s="38">
        <v>2590</v>
      </c>
      <c r="N13" s="38">
        <v>10295</v>
      </c>
      <c r="O13" s="38">
        <v>22845</v>
      </c>
      <c r="P13" s="10"/>
    </row>
    <row r="14" spans="2:16" x14ac:dyDescent="0.2">
      <c r="B14" s="29" t="s">
        <v>3</v>
      </c>
      <c r="C14" s="9"/>
      <c r="D14" s="9"/>
      <c r="E14" s="21">
        <v>114370</v>
      </c>
      <c r="F14" s="38">
        <v>2005</v>
      </c>
      <c r="G14" s="38">
        <v>11750</v>
      </c>
      <c r="H14" s="38">
        <v>2465</v>
      </c>
      <c r="I14" s="38">
        <v>2600</v>
      </c>
      <c r="J14" s="38">
        <v>3885</v>
      </c>
      <c r="K14" s="38">
        <v>6670</v>
      </c>
      <c r="L14" s="38">
        <v>9145</v>
      </c>
      <c r="M14" s="38">
        <v>2100</v>
      </c>
      <c r="N14" s="38">
        <v>9145</v>
      </c>
      <c r="O14" s="38">
        <v>34735</v>
      </c>
      <c r="P14" s="10"/>
    </row>
    <row r="15" spans="2:16" x14ac:dyDescent="0.2">
      <c r="B15" s="29" t="s">
        <v>4</v>
      </c>
      <c r="C15" s="9"/>
      <c r="D15" s="9"/>
      <c r="E15" s="21">
        <v>105040</v>
      </c>
      <c r="F15" s="38">
        <v>1065</v>
      </c>
      <c r="G15" s="38">
        <v>2055</v>
      </c>
      <c r="H15" s="38">
        <v>2995</v>
      </c>
      <c r="I15" s="38">
        <v>5970</v>
      </c>
      <c r="J15" s="38">
        <v>2865</v>
      </c>
      <c r="K15" s="38">
        <v>7590</v>
      </c>
      <c r="L15" s="38">
        <v>4005</v>
      </c>
      <c r="M15" s="38">
        <v>3845</v>
      </c>
      <c r="N15" s="38">
        <v>12115</v>
      </c>
      <c r="O15" s="38">
        <v>15960</v>
      </c>
      <c r="P15" s="10"/>
    </row>
    <row r="16" spans="2:16" x14ac:dyDescent="0.2">
      <c r="B16" s="29" t="s">
        <v>5</v>
      </c>
      <c r="C16" s="9"/>
      <c r="D16" s="9"/>
      <c r="E16" s="21">
        <v>58425</v>
      </c>
      <c r="F16" s="38">
        <v>1180</v>
      </c>
      <c r="G16" s="38">
        <v>2650</v>
      </c>
      <c r="H16" s="38">
        <v>655</v>
      </c>
      <c r="I16" s="38">
        <v>1220</v>
      </c>
      <c r="J16" s="38">
        <v>1905</v>
      </c>
      <c r="K16" s="38">
        <v>4655</v>
      </c>
      <c r="L16" s="38">
        <v>4745</v>
      </c>
      <c r="M16" s="38">
        <v>2050</v>
      </c>
      <c r="N16" s="38">
        <v>6055</v>
      </c>
      <c r="O16" s="38">
        <v>19330</v>
      </c>
      <c r="P16" s="10"/>
    </row>
    <row r="17" spans="2:16" x14ac:dyDescent="0.2">
      <c r="B17" s="29" t="s">
        <v>6</v>
      </c>
      <c r="C17" s="9"/>
      <c r="D17" s="9"/>
      <c r="E17" s="21">
        <v>37625</v>
      </c>
      <c r="F17" s="38">
        <v>635</v>
      </c>
      <c r="G17" s="38">
        <v>1690</v>
      </c>
      <c r="H17" s="38">
        <v>3415</v>
      </c>
      <c r="I17" s="38">
        <v>460</v>
      </c>
      <c r="J17" s="38">
        <v>3695</v>
      </c>
      <c r="K17" s="38">
        <v>2720</v>
      </c>
      <c r="L17" s="38">
        <v>3265</v>
      </c>
      <c r="M17" s="38">
        <v>760</v>
      </c>
      <c r="N17" s="38">
        <v>3590</v>
      </c>
      <c r="O17" s="38">
        <v>7265</v>
      </c>
      <c r="P17" s="10"/>
    </row>
    <row r="18" spans="2:16" x14ac:dyDescent="0.2">
      <c r="B18" s="29" t="s">
        <v>7</v>
      </c>
      <c r="C18" s="9"/>
      <c r="D18" s="9"/>
      <c r="E18" s="21">
        <v>29315</v>
      </c>
      <c r="F18" s="38">
        <v>1040</v>
      </c>
      <c r="G18" s="38">
        <v>2225</v>
      </c>
      <c r="H18" s="38">
        <v>195</v>
      </c>
      <c r="I18" s="38">
        <v>970</v>
      </c>
      <c r="J18" s="38">
        <v>575</v>
      </c>
      <c r="K18" s="38">
        <v>3780</v>
      </c>
      <c r="L18" s="38">
        <v>1240</v>
      </c>
      <c r="M18" s="38">
        <v>380</v>
      </c>
      <c r="N18" s="38">
        <v>1945</v>
      </c>
      <c r="O18" s="38">
        <v>9160</v>
      </c>
      <c r="P18" s="10"/>
    </row>
    <row r="19" spans="2:16" x14ac:dyDescent="0.2">
      <c r="B19" s="29" t="s">
        <v>8</v>
      </c>
      <c r="C19" s="9"/>
      <c r="D19" s="9"/>
      <c r="E19" s="21">
        <v>28965</v>
      </c>
      <c r="F19" s="38">
        <v>360</v>
      </c>
      <c r="G19" s="38">
        <v>1055</v>
      </c>
      <c r="H19" s="38">
        <v>1025</v>
      </c>
      <c r="I19" s="38">
        <v>275</v>
      </c>
      <c r="J19" s="38">
        <v>830</v>
      </c>
      <c r="K19" s="38">
        <v>2095</v>
      </c>
      <c r="L19" s="38">
        <v>2190</v>
      </c>
      <c r="M19" s="38">
        <v>435</v>
      </c>
      <c r="N19" s="38">
        <v>4390</v>
      </c>
      <c r="O19" s="38">
        <v>9715</v>
      </c>
      <c r="P19" s="10"/>
    </row>
    <row r="20" spans="2:16" x14ac:dyDescent="0.2">
      <c r="B20" s="29" t="s">
        <v>9</v>
      </c>
      <c r="C20" s="9"/>
      <c r="D20" s="9"/>
      <c r="E20" s="21">
        <v>27795</v>
      </c>
      <c r="F20" s="38">
        <v>610</v>
      </c>
      <c r="G20" s="38">
        <v>610</v>
      </c>
      <c r="H20" s="38">
        <v>410</v>
      </c>
      <c r="I20" s="38">
        <v>1380</v>
      </c>
      <c r="J20" s="38">
        <v>1145</v>
      </c>
      <c r="K20" s="38">
        <v>1705</v>
      </c>
      <c r="L20" s="38">
        <v>500</v>
      </c>
      <c r="M20" s="38">
        <v>1660</v>
      </c>
      <c r="N20" s="38">
        <v>2655</v>
      </c>
      <c r="O20" s="38">
        <v>4850</v>
      </c>
      <c r="P20" s="10"/>
    </row>
    <row r="21" spans="2:16" x14ac:dyDescent="0.2">
      <c r="B21" s="29" t="s">
        <v>10</v>
      </c>
      <c r="C21" s="9"/>
      <c r="D21" s="9"/>
      <c r="E21" s="21">
        <v>32740</v>
      </c>
      <c r="F21" s="38">
        <v>1455</v>
      </c>
      <c r="G21" s="38">
        <v>460</v>
      </c>
      <c r="H21" s="38">
        <v>665</v>
      </c>
      <c r="I21" s="38">
        <v>625</v>
      </c>
      <c r="J21" s="38">
        <v>2025</v>
      </c>
      <c r="K21" s="38">
        <v>1870</v>
      </c>
      <c r="L21" s="38">
        <v>945</v>
      </c>
      <c r="M21" s="38">
        <v>2105</v>
      </c>
      <c r="N21" s="38">
        <v>2575</v>
      </c>
      <c r="O21" s="38">
        <v>8480</v>
      </c>
      <c r="P21" s="10"/>
    </row>
    <row r="22" spans="2:16" x14ac:dyDescent="0.2">
      <c r="B22" s="71" t="s">
        <v>11</v>
      </c>
      <c r="C22" s="9"/>
      <c r="D22" s="9"/>
      <c r="E22" s="21">
        <v>613835</v>
      </c>
      <c r="F22" s="21">
        <v>11415</v>
      </c>
      <c r="G22" s="21">
        <v>27130</v>
      </c>
      <c r="H22" s="21">
        <v>18130</v>
      </c>
      <c r="I22" s="21">
        <v>18465</v>
      </c>
      <c r="J22" s="21">
        <v>23180</v>
      </c>
      <c r="K22" s="21">
        <v>46160</v>
      </c>
      <c r="L22" s="21">
        <v>33215</v>
      </c>
      <c r="M22" s="21">
        <v>17875</v>
      </c>
      <c r="N22" s="21">
        <v>62225</v>
      </c>
      <c r="O22" s="21">
        <v>145740</v>
      </c>
    </row>
    <row r="23" spans="2:16" x14ac:dyDescent="0.2">
      <c r="B23" s="29" t="s">
        <v>12</v>
      </c>
      <c r="C23" s="9"/>
      <c r="D23" s="9"/>
      <c r="E23" s="21">
        <v>36055</v>
      </c>
      <c r="F23" s="38">
        <v>725</v>
      </c>
      <c r="G23" s="38">
        <v>335</v>
      </c>
      <c r="H23" s="38">
        <v>1800</v>
      </c>
      <c r="I23" s="38">
        <v>1030</v>
      </c>
      <c r="J23" s="38">
        <v>3450</v>
      </c>
      <c r="K23" s="38">
        <v>2955</v>
      </c>
      <c r="L23" s="38">
        <v>1345</v>
      </c>
      <c r="M23" s="38">
        <v>1110</v>
      </c>
      <c r="N23" s="38">
        <v>3670</v>
      </c>
      <c r="O23" s="38">
        <v>6400</v>
      </c>
    </row>
    <row r="24" spans="2:16" x14ac:dyDescent="0.2">
      <c r="B24" s="29" t="s">
        <v>13</v>
      </c>
      <c r="C24" s="9"/>
      <c r="D24" s="9"/>
      <c r="E24" s="21">
        <v>80130</v>
      </c>
      <c r="F24" s="38">
        <v>1685</v>
      </c>
      <c r="G24" s="38">
        <v>1480</v>
      </c>
      <c r="H24" s="38">
        <v>2475</v>
      </c>
      <c r="I24" s="38">
        <v>2005</v>
      </c>
      <c r="J24" s="38">
        <v>1885</v>
      </c>
      <c r="K24" s="38">
        <v>5995</v>
      </c>
      <c r="L24" s="38">
        <v>5485</v>
      </c>
      <c r="M24" s="38">
        <v>2230</v>
      </c>
      <c r="N24" s="38">
        <v>8185</v>
      </c>
      <c r="O24" s="38">
        <v>25115</v>
      </c>
    </row>
    <row r="25" spans="2:16" x14ac:dyDescent="0.2">
      <c r="B25" s="29" t="s">
        <v>14</v>
      </c>
      <c r="C25" s="9"/>
      <c r="D25" s="9"/>
      <c r="E25" s="21">
        <v>50535</v>
      </c>
      <c r="F25" s="38">
        <v>780</v>
      </c>
      <c r="G25" s="38">
        <v>700</v>
      </c>
      <c r="H25" s="38">
        <v>970</v>
      </c>
      <c r="I25" s="38">
        <v>1400</v>
      </c>
      <c r="J25" s="38">
        <v>1635</v>
      </c>
      <c r="K25" s="38">
        <v>4485</v>
      </c>
      <c r="L25" s="38">
        <v>2445</v>
      </c>
      <c r="M25" s="38">
        <v>1265</v>
      </c>
      <c r="N25" s="38">
        <v>4880</v>
      </c>
      <c r="O25" s="38">
        <v>15705</v>
      </c>
    </row>
    <row r="26" spans="2:16" x14ac:dyDescent="0.2">
      <c r="B26" s="29" t="s">
        <v>15</v>
      </c>
      <c r="C26" s="9"/>
      <c r="D26" s="9"/>
      <c r="E26" s="21">
        <v>44310</v>
      </c>
      <c r="F26" s="38">
        <v>1885</v>
      </c>
      <c r="G26" s="38">
        <v>510</v>
      </c>
      <c r="H26" s="38">
        <v>660</v>
      </c>
      <c r="I26" s="38">
        <v>1800</v>
      </c>
      <c r="J26" s="38">
        <v>1795</v>
      </c>
      <c r="K26" s="38">
        <v>3390</v>
      </c>
      <c r="L26" s="38">
        <v>1025</v>
      </c>
      <c r="M26" s="38">
        <v>1405</v>
      </c>
      <c r="N26" s="38">
        <v>3580</v>
      </c>
      <c r="O26" s="38">
        <v>11190</v>
      </c>
    </row>
    <row r="27" spans="2:16" ht="16.5" customHeight="1" x14ac:dyDescent="0.2">
      <c r="B27" s="71" t="s">
        <v>38</v>
      </c>
      <c r="C27" s="9"/>
      <c r="D27" s="9"/>
      <c r="E27" s="21">
        <v>211030</v>
      </c>
      <c r="F27" s="21">
        <v>5075</v>
      </c>
      <c r="G27" s="21">
        <v>3025</v>
      </c>
      <c r="H27" s="21">
        <v>5905</v>
      </c>
      <c r="I27" s="21">
        <v>6235</v>
      </c>
      <c r="J27" s="21">
        <v>8765</v>
      </c>
      <c r="K27" s="21">
        <v>16825</v>
      </c>
      <c r="L27" s="21">
        <v>10300</v>
      </c>
      <c r="M27" s="21">
        <v>6010</v>
      </c>
      <c r="N27" s="21">
        <v>20315</v>
      </c>
      <c r="O27" s="21">
        <v>58410</v>
      </c>
      <c r="P27" s="21">
        <f t="shared" ref="P27" si="0">SUM(P23:P26)</f>
        <v>0</v>
      </c>
    </row>
    <row r="28" spans="2:16" ht="51.75" customHeight="1" x14ac:dyDescent="0.2">
      <c r="B28" s="72" t="s">
        <v>16</v>
      </c>
      <c r="C28" s="19"/>
      <c r="D28" s="20"/>
      <c r="E28" s="21">
        <v>824865</v>
      </c>
      <c r="F28" s="21">
        <v>16490</v>
      </c>
      <c r="G28" s="21">
        <v>30155</v>
      </c>
      <c r="H28" s="21">
        <v>24035</v>
      </c>
      <c r="I28" s="21">
        <v>24700</v>
      </c>
      <c r="J28" s="21">
        <v>31945</v>
      </c>
      <c r="K28" s="21">
        <v>62985</v>
      </c>
      <c r="L28" s="21">
        <v>43515</v>
      </c>
      <c r="M28" s="21">
        <v>23885</v>
      </c>
      <c r="N28" s="21">
        <v>82540</v>
      </c>
      <c r="O28" s="21">
        <v>204150</v>
      </c>
    </row>
    <row r="29" spans="2:16" x14ac:dyDescent="0.2">
      <c r="B29" s="72" t="s">
        <v>17</v>
      </c>
      <c r="C29" s="22"/>
      <c r="D29" s="20"/>
      <c r="E29" s="38">
        <v>2648645</v>
      </c>
      <c r="F29" s="38">
        <v>40630</v>
      </c>
      <c r="G29" s="38">
        <v>76070</v>
      </c>
      <c r="H29" s="38">
        <v>101065</v>
      </c>
      <c r="I29" s="38">
        <v>80850</v>
      </c>
      <c r="J29" s="38">
        <v>143120</v>
      </c>
      <c r="K29" s="38">
        <v>220895</v>
      </c>
      <c r="L29" s="38">
        <v>128810</v>
      </c>
      <c r="M29" s="38">
        <v>63940</v>
      </c>
      <c r="N29" s="38">
        <v>206235</v>
      </c>
      <c r="O29" s="38">
        <v>495240</v>
      </c>
    </row>
    <row r="30" spans="2:16" x14ac:dyDescent="0.2">
      <c r="B30" s="73" t="s">
        <v>23</v>
      </c>
      <c r="C30" s="24"/>
      <c r="D30" s="25"/>
      <c r="E30" s="38">
        <v>1823780</v>
      </c>
      <c r="F30" s="38">
        <v>24140</v>
      </c>
      <c r="G30" s="38">
        <v>45915</v>
      </c>
      <c r="H30" s="38">
        <v>77030</v>
      </c>
      <c r="I30" s="38">
        <v>56150</v>
      </c>
      <c r="J30" s="38">
        <v>111175</v>
      </c>
      <c r="K30" s="38">
        <v>157910</v>
      </c>
      <c r="L30" s="38">
        <v>85295</v>
      </c>
      <c r="M30" s="38">
        <v>40055</v>
      </c>
      <c r="N30" s="38">
        <v>123695</v>
      </c>
      <c r="O30" s="38">
        <v>291090</v>
      </c>
      <c r="P30" s="38">
        <f t="shared" ref="P30" si="1">P29-P28</f>
        <v>0</v>
      </c>
    </row>
    <row r="31" spans="2:16" ht="6.75" customHeight="1" x14ac:dyDescent="0.2">
      <c r="B31" s="2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6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B42" sqref="B42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31.12.2019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.95" customHeight="1" x14ac:dyDescent="0.2">
      <c r="B7" s="11"/>
      <c r="C7" s="12"/>
      <c r="D7" s="13"/>
      <c r="E7" s="81" t="s">
        <v>20</v>
      </c>
      <c r="F7" s="82" t="s">
        <v>55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39</v>
      </c>
      <c r="H8" s="75" t="s">
        <v>30</v>
      </c>
      <c r="I8" s="64" t="s">
        <v>33</v>
      </c>
      <c r="J8" s="64" t="s">
        <v>40</v>
      </c>
      <c r="K8" s="64" t="s">
        <v>41</v>
      </c>
      <c r="L8" s="64" t="s">
        <v>31</v>
      </c>
      <c r="M8" s="75" t="s">
        <v>42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5"/>
      <c r="F11" s="53">
        <v>1.6142898080045851</v>
      </c>
      <c r="G11" s="53">
        <v>1.8339860540643806</v>
      </c>
      <c r="H11" s="53">
        <v>2.4739707708472634</v>
      </c>
      <c r="I11" s="53">
        <v>3.2381316267074216</v>
      </c>
      <c r="J11" s="53">
        <v>3.6775241188270127</v>
      </c>
      <c r="K11" s="53">
        <v>7.4983283981278053</v>
      </c>
      <c r="L11" s="53">
        <v>3.7061801509217687</v>
      </c>
      <c r="M11" s="53">
        <v>2.9229152736651063</v>
      </c>
      <c r="N11" s="53">
        <v>14.996656796255611</v>
      </c>
      <c r="O11" s="53">
        <v>17.15541121406056</v>
      </c>
      <c r="P11" s="10"/>
      <c r="Q11" s="74"/>
    </row>
    <row r="12" spans="2:17" x14ac:dyDescent="0.2">
      <c r="B12" s="29" t="s">
        <v>1</v>
      </c>
      <c r="C12" s="9"/>
      <c r="D12" s="9"/>
      <c r="E12" s="55">
        <v>100</v>
      </c>
      <c r="F12" s="53">
        <v>0.44894450281784315</v>
      </c>
      <c r="G12" s="53">
        <v>0.31521635304231543</v>
      </c>
      <c r="H12" s="53">
        <v>0.96475308052345021</v>
      </c>
      <c r="I12" s="53">
        <v>0.59222466329162293</v>
      </c>
      <c r="J12" s="53">
        <v>0.72595281306715065</v>
      </c>
      <c r="K12" s="53">
        <v>1.9868182252364124</v>
      </c>
      <c r="L12" s="53">
        <v>0.38208042793007929</v>
      </c>
      <c r="M12" s="53">
        <v>0.80236889865316652</v>
      </c>
      <c r="N12" s="53">
        <v>3.075747444837138</v>
      </c>
      <c r="O12" s="53">
        <v>8.4439774572547517</v>
      </c>
      <c r="P12" s="55">
        <f>'A.3_2018-abs '!P12*100/'A.3_2018-abs '!$E12</f>
        <v>0</v>
      </c>
      <c r="Q12" s="74"/>
    </row>
    <row r="13" spans="2:17" x14ac:dyDescent="0.2">
      <c r="B13" s="29" t="s">
        <v>2</v>
      </c>
      <c r="C13" s="9"/>
      <c r="D13" s="9"/>
      <c r="E13" s="55">
        <v>100</v>
      </c>
      <c r="F13" s="53">
        <v>3.792148247206037</v>
      </c>
      <c r="G13" s="53">
        <v>6.7055115101728919</v>
      </c>
      <c r="H13" s="53">
        <v>8.6063616391250353</v>
      </c>
      <c r="I13" s="53">
        <v>5.6547903333651739</v>
      </c>
      <c r="J13" s="53">
        <v>7.5460884516190649</v>
      </c>
      <c r="K13" s="53">
        <v>19.314165631865507</v>
      </c>
      <c r="L13" s="53">
        <v>9.6284267838379982</v>
      </c>
      <c r="M13" s="53">
        <v>4.9479415416945267</v>
      </c>
      <c r="N13" s="53">
        <v>19.667590027700832</v>
      </c>
      <c r="O13" s="53">
        <v>43.643136880313307</v>
      </c>
      <c r="P13" s="55">
        <f>'A.3_2018-abs '!P13*100/'A.3_2018-abs '!$E13</f>
        <v>0</v>
      </c>
      <c r="Q13" s="74"/>
    </row>
    <row r="14" spans="2:17" x14ac:dyDescent="0.2">
      <c r="B14" s="29" t="s">
        <v>3</v>
      </c>
      <c r="C14" s="9"/>
      <c r="D14" s="9"/>
      <c r="E14" s="55">
        <v>100</v>
      </c>
      <c r="F14" s="53">
        <v>3.8303562899990449</v>
      </c>
      <c r="G14" s="53">
        <v>22.447225140892158</v>
      </c>
      <c r="H14" s="53">
        <v>4.7091412742382275</v>
      </c>
      <c r="I14" s="53">
        <v>4.9670455630910304</v>
      </c>
      <c r="J14" s="53">
        <v>7.4219123125417896</v>
      </c>
      <c r="K14" s="53">
        <v>12.742382271468145</v>
      </c>
      <c r="L14" s="53">
        <v>17.470627567102877</v>
      </c>
      <c r="M14" s="53">
        <v>4.0118444932658326</v>
      </c>
      <c r="N14" s="53">
        <v>17.470627567102877</v>
      </c>
      <c r="O14" s="53">
        <v>66.357818320756522</v>
      </c>
      <c r="P14" s="55">
        <f>'A.3_2018-abs '!P14*100/'A.3_2018-abs '!$E14</f>
        <v>0</v>
      </c>
      <c r="Q14" s="74"/>
    </row>
    <row r="15" spans="2:17" x14ac:dyDescent="0.2">
      <c r="B15" s="29" t="s">
        <v>4</v>
      </c>
      <c r="C15" s="9"/>
      <c r="D15" s="9"/>
      <c r="E15" s="55">
        <v>100</v>
      </c>
      <c r="F15" s="53">
        <v>2.0345782787276723</v>
      </c>
      <c r="G15" s="53">
        <v>3.9258763969815647</v>
      </c>
      <c r="H15" s="53">
        <v>5.7216544082529373</v>
      </c>
      <c r="I15" s="53">
        <v>11.405100773712865</v>
      </c>
      <c r="J15" s="53">
        <v>5.4733021300983857</v>
      </c>
      <c r="K15" s="53">
        <v>14.499952239946509</v>
      </c>
      <c r="L15" s="53">
        <v>7.6511605692998375</v>
      </c>
      <c r="M15" s="53">
        <v>7.345496226955774</v>
      </c>
      <c r="N15" s="53">
        <v>23.144521921864552</v>
      </c>
      <c r="O15" s="53">
        <v>30.490018148820326</v>
      </c>
      <c r="P15" s="55">
        <f>'A.3_2018-abs '!P15*100/'A.3_2018-abs '!$E15</f>
        <v>0</v>
      </c>
      <c r="Q15" s="74"/>
    </row>
    <row r="16" spans="2:17" x14ac:dyDescent="0.2">
      <c r="B16" s="29" t="s">
        <v>5</v>
      </c>
      <c r="C16" s="9"/>
      <c r="D16" s="9"/>
      <c r="E16" s="55">
        <v>100</v>
      </c>
      <c r="F16" s="53">
        <v>2.2542745247874678</v>
      </c>
      <c r="G16" s="53">
        <v>5.0625656700735506</v>
      </c>
      <c r="H16" s="53">
        <v>1.2513134014710097</v>
      </c>
      <c r="I16" s="53">
        <v>2.3306906103734835</v>
      </c>
      <c r="J16" s="53">
        <v>3.6393160760340049</v>
      </c>
      <c r="K16" s="53">
        <v>8.8929219600725951</v>
      </c>
      <c r="L16" s="53">
        <v>9.0648581526411309</v>
      </c>
      <c r="M16" s="53">
        <v>3.9163243862833124</v>
      </c>
      <c r="N16" s="53">
        <v>11.567484955583151</v>
      </c>
      <c r="O16" s="53">
        <v>36.928073359442166</v>
      </c>
      <c r="P16" s="55">
        <f>'A.3_2018-abs '!P16*100/'A.3_2018-abs '!$E16</f>
        <v>0</v>
      </c>
      <c r="Q16" s="74"/>
    </row>
    <row r="17" spans="2:17" x14ac:dyDescent="0.2">
      <c r="B17" s="29" t="s">
        <v>6</v>
      </c>
      <c r="C17" s="9"/>
      <c r="D17" s="9"/>
      <c r="E17" s="55">
        <v>100</v>
      </c>
      <c r="F17" s="53">
        <v>1.2131053586780018</v>
      </c>
      <c r="G17" s="53">
        <v>3.2285796160091702</v>
      </c>
      <c r="H17" s="53">
        <v>6.5240233069061047</v>
      </c>
      <c r="I17" s="53">
        <v>0.87878498423918239</v>
      </c>
      <c r="J17" s="53">
        <v>7.0589359060082151</v>
      </c>
      <c r="K17" s="53">
        <v>5.1962938198490782</v>
      </c>
      <c r="L17" s="53">
        <v>6.2374629859585449</v>
      </c>
      <c r="M17" s="53">
        <v>1.4519056261343013</v>
      </c>
      <c r="N17" s="53">
        <v>6.8583436813449232</v>
      </c>
      <c r="O17" s="53">
        <v>13.879071544560128</v>
      </c>
      <c r="P17" s="55">
        <f>'A.3_2018-abs '!P17*100/'A.3_2018-abs '!$E17</f>
        <v>0</v>
      </c>
      <c r="Q17" s="74"/>
    </row>
    <row r="18" spans="2:17" x14ac:dyDescent="0.2">
      <c r="B18" s="29" t="s">
        <v>7</v>
      </c>
      <c r="C18" s="9"/>
      <c r="D18" s="9"/>
      <c r="E18" s="55">
        <v>100</v>
      </c>
      <c r="F18" s="53">
        <v>1.9868182252364124</v>
      </c>
      <c r="G18" s="53">
        <v>4.2506447607221318</v>
      </c>
      <c r="H18" s="53">
        <v>0.37252841723182728</v>
      </c>
      <c r="I18" s="53">
        <v>1.8530900754608843</v>
      </c>
      <c r="J18" s="53">
        <v>1.0984812302989779</v>
      </c>
      <c r="K18" s="53">
        <v>7.2213200878784978</v>
      </c>
      <c r="L18" s="53">
        <v>2.3688986531664917</v>
      </c>
      <c r="M18" s="53">
        <v>0.72595281306715065</v>
      </c>
      <c r="N18" s="53">
        <v>3.715732161620021</v>
      </c>
      <c r="O18" s="53">
        <v>17.499283599197632</v>
      </c>
      <c r="P18" s="55">
        <f>'A.3_2018-abs '!P18*100/'A.3_2018-abs '!$E18</f>
        <v>0</v>
      </c>
      <c r="Q18" s="74"/>
    </row>
    <row r="19" spans="2:17" x14ac:dyDescent="0.2">
      <c r="B19" s="29" t="s">
        <v>8</v>
      </c>
      <c r="C19" s="9"/>
      <c r="D19" s="9"/>
      <c r="E19" s="55">
        <v>100</v>
      </c>
      <c r="F19" s="53">
        <v>0.68774477027414271</v>
      </c>
      <c r="G19" s="53">
        <v>2.0154742573311681</v>
      </c>
      <c r="H19" s="53">
        <v>1.9581621931416562</v>
      </c>
      <c r="I19" s="53">
        <v>0.52536058840385902</v>
      </c>
      <c r="J19" s="53">
        <v>1.5856337759098289</v>
      </c>
      <c r="K19" s="53">
        <v>4.0022924825675803</v>
      </c>
      <c r="L19" s="53">
        <v>4.1837806858343676</v>
      </c>
      <c r="M19" s="53">
        <v>0.8310249307479225</v>
      </c>
      <c r="N19" s="53">
        <v>8.3866653930652397</v>
      </c>
      <c r="O19" s="53">
        <v>18.559556786703602</v>
      </c>
      <c r="P19" s="55">
        <f>'A.3_2018-abs '!P19*100/'A.3_2018-abs '!$E19</f>
        <v>0</v>
      </c>
      <c r="Q19" s="74"/>
    </row>
    <row r="20" spans="2:17" x14ac:dyDescent="0.2">
      <c r="B20" s="29" t="s">
        <v>9</v>
      </c>
      <c r="C20" s="9"/>
      <c r="D20" s="9"/>
      <c r="E20" s="55">
        <v>100</v>
      </c>
      <c r="F20" s="53">
        <v>1.1653453051867417</v>
      </c>
      <c r="G20" s="53">
        <v>1.1653453051867417</v>
      </c>
      <c r="H20" s="53">
        <v>0.7832648772566625</v>
      </c>
      <c r="I20" s="53">
        <v>2.6363549527175469</v>
      </c>
      <c r="J20" s="53">
        <v>2.187410449899704</v>
      </c>
      <c r="K20" s="53">
        <v>3.2572356481039262</v>
      </c>
      <c r="L20" s="53">
        <v>0.95520106982519815</v>
      </c>
      <c r="M20" s="53">
        <v>3.1712675518196578</v>
      </c>
      <c r="N20" s="53">
        <v>5.072117680771802</v>
      </c>
      <c r="O20" s="53">
        <v>9.2654503773044219</v>
      </c>
      <c r="P20" s="55">
        <f>'A.3_2018-abs '!P20*100/'A.3_2018-abs '!$E20</f>
        <v>0</v>
      </c>
      <c r="Q20" s="74"/>
    </row>
    <row r="21" spans="2:17" x14ac:dyDescent="0.2">
      <c r="B21" s="29" t="s">
        <v>10</v>
      </c>
      <c r="C21" s="9"/>
      <c r="D21" s="9"/>
      <c r="E21" s="55">
        <v>100</v>
      </c>
      <c r="F21" s="53">
        <v>2.7796351131913268</v>
      </c>
      <c r="G21" s="53">
        <v>0.87878498423918239</v>
      </c>
      <c r="H21" s="53">
        <v>1.2704174228675136</v>
      </c>
      <c r="I21" s="53">
        <v>1.1940013372814977</v>
      </c>
      <c r="J21" s="53">
        <v>3.8685643327920531</v>
      </c>
      <c r="K21" s="53">
        <v>3.5724520011462411</v>
      </c>
      <c r="L21" s="53">
        <v>1.8053300219696244</v>
      </c>
      <c r="M21" s="53">
        <v>4.021396503964084</v>
      </c>
      <c r="N21" s="53">
        <v>4.9192855095997707</v>
      </c>
      <c r="O21" s="53">
        <v>16.20021014423536</v>
      </c>
      <c r="P21" s="55">
        <f>'A.3_2018-abs '!P21*100/'A.3_2018-abs '!$E21</f>
        <v>0</v>
      </c>
      <c r="Q21" s="74"/>
    </row>
    <row r="22" spans="2:17" x14ac:dyDescent="0.2">
      <c r="B22" s="71" t="s">
        <v>11</v>
      </c>
      <c r="C22" s="9"/>
      <c r="D22" s="9"/>
      <c r="E22" s="55">
        <v>100</v>
      </c>
      <c r="F22" s="55">
        <v>1.8596202562577893</v>
      </c>
      <c r="G22" s="55">
        <v>4.4197544942859244</v>
      </c>
      <c r="H22" s="55">
        <v>2.9535624394177589</v>
      </c>
      <c r="I22" s="55">
        <v>3.0081373659045183</v>
      </c>
      <c r="J22" s="55">
        <v>3.776259092427118</v>
      </c>
      <c r="K22" s="55">
        <v>7.5199361391904986</v>
      </c>
      <c r="L22" s="55">
        <v>5.4110632336051223</v>
      </c>
      <c r="M22" s="55">
        <v>2.9120203311964943</v>
      </c>
      <c r="N22" s="55">
        <v>10.137088957130173</v>
      </c>
      <c r="O22" s="55">
        <v>23.742536675165148</v>
      </c>
      <c r="P22" s="55">
        <f>'A.3_2018-abs '!P22*100/'A.3_2018-abs '!$E22</f>
        <v>0</v>
      </c>
      <c r="Q22" s="74"/>
    </row>
    <row r="23" spans="2:17" x14ac:dyDescent="0.2">
      <c r="B23" s="29" t="s">
        <v>12</v>
      </c>
      <c r="C23" s="9"/>
      <c r="D23" s="9"/>
      <c r="E23" s="55">
        <v>100</v>
      </c>
      <c r="F23" s="53">
        <v>1.3850415512465373</v>
      </c>
      <c r="G23" s="53">
        <v>0.63998471678288282</v>
      </c>
      <c r="H23" s="53">
        <v>3.4387238513707135</v>
      </c>
      <c r="I23" s="53">
        <v>1.9677142038399085</v>
      </c>
      <c r="J23" s="53">
        <v>6.590887381793868</v>
      </c>
      <c r="K23" s="53">
        <v>5.6452383226669216</v>
      </c>
      <c r="L23" s="53">
        <v>2.5694908778297831</v>
      </c>
      <c r="M23" s="53">
        <v>2.1205463750119402</v>
      </c>
      <c r="N23" s="53">
        <v>7.0111758525169545</v>
      </c>
      <c r="O23" s="53">
        <v>12.226573693762537</v>
      </c>
      <c r="P23" s="55">
        <f>'A.3_2018-abs '!P23*100/'A.3_2018-abs '!$E23</f>
        <v>0</v>
      </c>
      <c r="Q23" s="74"/>
    </row>
    <row r="24" spans="2:17" x14ac:dyDescent="0.2">
      <c r="B24" s="29" t="s">
        <v>13</v>
      </c>
      <c r="C24" s="9"/>
      <c r="D24" s="9"/>
      <c r="E24" s="55">
        <v>100</v>
      </c>
      <c r="F24" s="53">
        <v>3.2190276053109179</v>
      </c>
      <c r="G24" s="53">
        <v>2.8273951666825869</v>
      </c>
      <c r="H24" s="53">
        <v>4.7282452956347312</v>
      </c>
      <c r="I24" s="53">
        <v>3.8303562899990449</v>
      </c>
      <c r="J24" s="53">
        <v>3.6011080332409975</v>
      </c>
      <c r="K24" s="53">
        <v>11.452860827204127</v>
      </c>
      <c r="L24" s="53">
        <v>10.478555735982424</v>
      </c>
      <c r="M24" s="53">
        <v>4.2601967714203841</v>
      </c>
      <c r="N24" s="53">
        <v>15.636641513038493</v>
      </c>
      <c r="O24" s="53">
        <v>47.979749737319707</v>
      </c>
      <c r="P24" s="55">
        <f>'A.3_2018-abs '!P24*100/'A.3_2018-abs '!$E24</f>
        <v>0</v>
      </c>
      <c r="Q24" s="74"/>
    </row>
    <row r="25" spans="2:17" x14ac:dyDescent="0.2">
      <c r="B25" s="29" t="s">
        <v>14</v>
      </c>
      <c r="C25" s="9"/>
      <c r="D25" s="9"/>
      <c r="E25" s="55">
        <v>100</v>
      </c>
      <c r="F25" s="53">
        <v>1.4901136689273091</v>
      </c>
      <c r="G25" s="53">
        <v>1.3372814977552776</v>
      </c>
      <c r="H25" s="53">
        <v>1.8530900754608843</v>
      </c>
      <c r="I25" s="53">
        <v>2.6745629955105552</v>
      </c>
      <c r="J25" s="53">
        <v>3.1235074983283981</v>
      </c>
      <c r="K25" s="53">
        <v>8.5681535963320279</v>
      </c>
      <c r="L25" s="53">
        <v>4.6709332314452192</v>
      </c>
      <c r="M25" s="53">
        <v>2.4166587066577514</v>
      </c>
      <c r="N25" s="53">
        <v>9.3227624414939338</v>
      </c>
      <c r="O25" s="53">
        <v>30.002865603209479</v>
      </c>
      <c r="P25" s="55">
        <f>'A.3_2018-abs '!P25*100/'A.3_2018-abs '!$E25</f>
        <v>0</v>
      </c>
      <c r="Q25" s="74"/>
    </row>
    <row r="26" spans="2:17" x14ac:dyDescent="0.2">
      <c r="B26" s="29" t="s">
        <v>15</v>
      </c>
      <c r="C26" s="9"/>
      <c r="D26" s="9"/>
      <c r="E26" s="55">
        <v>100</v>
      </c>
      <c r="F26" s="53">
        <v>3.6011080332409975</v>
      </c>
      <c r="G26" s="53">
        <v>0.97430509122170217</v>
      </c>
      <c r="H26" s="53">
        <v>1.2608654121692617</v>
      </c>
      <c r="I26" s="53">
        <v>3.4387238513707135</v>
      </c>
      <c r="J26" s="53">
        <v>3.4291718406724616</v>
      </c>
      <c r="K26" s="53">
        <v>6.4762632534148432</v>
      </c>
      <c r="L26" s="53">
        <v>1.9581621931416562</v>
      </c>
      <c r="M26" s="53">
        <v>2.6841150062088071</v>
      </c>
      <c r="N26" s="53">
        <v>6.8392396599484195</v>
      </c>
      <c r="O26" s="53">
        <v>21.377399942687937</v>
      </c>
      <c r="P26" s="55">
        <f>'A.3_2018-abs '!P26*100/'A.3_2018-abs '!$E26</f>
        <v>0</v>
      </c>
      <c r="Q26" s="74"/>
    </row>
    <row r="27" spans="2:17" ht="16.5" customHeight="1" x14ac:dyDescent="0.2">
      <c r="B27" s="71" t="s">
        <v>35</v>
      </c>
      <c r="C27" s="9"/>
      <c r="D27" s="9"/>
      <c r="E27" s="55">
        <v>100</v>
      </c>
      <c r="F27" s="55">
        <v>2.4048713453063546</v>
      </c>
      <c r="G27" s="55">
        <v>1.4334454816850684</v>
      </c>
      <c r="H27" s="55">
        <v>2.7981803535042413</v>
      </c>
      <c r="I27" s="55">
        <v>2.9545562242335213</v>
      </c>
      <c r="J27" s="55">
        <v>4.1534378998246702</v>
      </c>
      <c r="K27" s="55">
        <v>7.9728000758186033</v>
      </c>
      <c r="L27" s="55">
        <v>4.8808226318532908</v>
      </c>
      <c r="M27" s="55">
        <v>2.8479363123726484</v>
      </c>
      <c r="N27" s="55">
        <v>9.6265933753494757</v>
      </c>
      <c r="O27" s="55">
        <v>27.678529119082597</v>
      </c>
      <c r="P27" s="55">
        <f>'A.3_2018-abs '!P27*100/'A.3_2018-abs '!$E27</f>
        <v>0</v>
      </c>
      <c r="Q27" s="74"/>
    </row>
    <row r="28" spans="2:17" ht="51.75" customHeight="1" x14ac:dyDescent="0.2">
      <c r="B28" s="72" t="s">
        <v>16</v>
      </c>
      <c r="C28" s="19"/>
      <c r="D28" s="20"/>
      <c r="E28" s="55">
        <v>100</v>
      </c>
      <c r="F28" s="55">
        <v>1.9991150066980656</v>
      </c>
      <c r="G28" s="55">
        <v>3.655749728743491</v>
      </c>
      <c r="H28" s="55">
        <v>2.9138101386287452</v>
      </c>
      <c r="I28" s="55">
        <v>2.994429391476181</v>
      </c>
      <c r="J28" s="55">
        <v>3.8727549356561379</v>
      </c>
      <c r="K28" s="55">
        <v>7.6357949482642615</v>
      </c>
      <c r="L28" s="55">
        <v>5.2754087032423485</v>
      </c>
      <c r="M28" s="55">
        <v>2.895625344753384</v>
      </c>
      <c r="N28" s="55">
        <v>10.006485909815547</v>
      </c>
      <c r="O28" s="55">
        <v>24.749504464366897</v>
      </c>
      <c r="P28" s="55">
        <f>'A.3_2018-abs '!P28*100/'A.3_2018-abs '!$E28</f>
        <v>0</v>
      </c>
      <c r="Q28" s="74"/>
    </row>
    <row r="29" spans="2:17" x14ac:dyDescent="0.2">
      <c r="B29" s="72" t="s">
        <v>17</v>
      </c>
      <c r="C29" s="22"/>
      <c r="D29" s="20"/>
      <c r="E29" s="55">
        <v>100</v>
      </c>
      <c r="F29" s="55">
        <v>1.533991909070487</v>
      </c>
      <c r="G29" s="55">
        <v>2.8720345686190489</v>
      </c>
      <c r="H29" s="55">
        <v>3.8157246441104791</v>
      </c>
      <c r="I29" s="55">
        <v>3.0525042049802824</v>
      </c>
      <c r="J29" s="55">
        <v>5.4035176477028823</v>
      </c>
      <c r="K29" s="55">
        <v>8.3399247539779768</v>
      </c>
      <c r="L29" s="55">
        <v>4.8632413932406946</v>
      </c>
      <c r="M29" s="55">
        <v>2.4140645499868802</v>
      </c>
      <c r="N29" s="55">
        <v>7.7864341955981269</v>
      </c>
      <c r="O29" s="55">
        <v>18.697862491953433</v>
      </c>
      <c r="P29" s="55">
        <f>'A.3_2018-abs '!P29*100/'A.3_2018-abs '!$E29</f>
        <v>0</v>
      </c>
      <c r="Q29" s="74"/>
    </row>
    <row r="30" spans="2:17" x14ac:dyDescent="0.2">
      <c r="B30" s="73" t="s">
        <v>23</v>
      </c>
      <c r="C30" s="24"/>
      <c r="D30" s="25"/>
      <c r="E30" s="55">
        <v>100</v>
      </c>
      <c r="F30" s="55">
        <v>1.323624559979822</v>
      </c>
      <c r="G30" s="55">
        <v>2.5175733915274869</v>
      </c>
      <c r="H30" s="55">
        <v>4.2236453958262512</v>
      </c>
      <c r="I30" s="55">
        <v>3.0787704657359987</v>
      </c>
      <c r="J30" s="55">
        <v>6.095855859807652</v>
      </c>
      <c r="K30" s="55">
        <v>8.6583908146815958</v>
      </c>
      <c r="L30" s="55">
        <v>4.6768250556536426</v>
      </c>
      <c r="M30" s="55">
        <v>2.1962627071247627</v>
      </c>
      <c r="N30" s="55">
        <v>6.782342168463301</v>
      </c>
      <c r="O30" s="55">
        <v>15.960806676243845</v>
      </c>
      <c r="P30" s="55">
        <f>'A.3_2018-abs '!P30*100/'A.3_2018-abs '!$E30</f>
        <v>0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22" sqref="H22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31.12.2019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" customHeight="1" x14ac:dyDescent="0.2">
      <c r="B7" s="11"/>
      <c r="C7" s="12"/>
      <c r="D7" s="13"/>
      <c r="E7" s="81" t="s">
        <v>20</v>
      </c>
      <c r="F7" s="81" t="s">
        <v>62</v>
      </c>
      <c r="G7" s="81"/>
      <c r="H7" s="81"/>
      <c r="I7" s="81"/>
      <c r="J7" s="81"/>
      <c r="K7" s="81"/>
      <c r="L7" s="84"/>
      <c r="M7" s="84"/>
      <c r="N7" s="84"/>
      <c r="O7" s="84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39</v>
      </c>
      <c r="H8" s="75" t="s">
        <v>30</v>
      </c>
      <c r="I8" s="64" t="s">
        <v>33</v>
      </c>
      <c r="J8" s="64" t="s">
        <v>40</v>
      </c>
      <c r="K8" s="64" t="s">
        <v>41</v>
      </c>
      <c r="L8" s="64" t="s">
        <v>31</v>
      </c>
      <c r="M8" s="75" t="s">
        <v>42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38">
        <f>'A.1_2019-abs'!E11-'A.3_2018-abs '!E11</f>
        <v>1905</v>
      </c>
      <c r="F11" s="38">
        <f>'A.1_2019-abs'!F11-'A.3_2018-abs '!F11</f>
        <v>20</v>
      </c>
      <c r="G11" s="38">
        <f>'A.1_2019-abs'!G11-'A.3_2018-abs '!G11</f>
        <v>100</v>
      </c>
      <c r="H11" s="38">
        <f>'A.1_2019-abs'!H11-'A.3_2018-abs '!H11</f>
        <v>-10</v>
      </c>
      <c r="I11" s="38">
        <f>'A.1_2019-abs'!I11-'A.3_2018-abs '!I11</f>
        <v>-15</v>
      </c>
      <c r="J11" s="38">
        <f>'A.1_2019-abs'!J11-'A.3_2018-abs '!J11</f>
        <v>0</v>
      </c>
      <c r="K11" s="38">
        <f>'A.1_2019-abs'!K11-'A.3_2018-abs '!K11</f>
        <v>-15</v>
      </c>
      <c r="L11" s="38">
        <f>'A.1_2019-abs'!L11-'A.3_2018-abs '!L11</f>
        <v>160</v>
      </c>
      <c r="M11" s="38">
        <f>'A.1_2019-abs'!M11-'A.3_2018-abs '!M11</f>
        <v>30</v>
      </c>
      <c r="N11" s="38">
        <f>'A.1_2019-abs'!N11-'A.3_2018-abs '!N11</f>
        <v>1105</v>
      </c>
      <c r="O11" s="38">
        <f>'A.1_2019-abs'!O11-'A.3_2018-abs '!O11</f>
        <v>-10</v>
      </c>
      <c r="P11" s="55" t="e">
        <f>('A.3_2018-abs '!P11-#REF!)/#REF!*100</f>
        <v>#REF!</v>
      </c>
      <c r="Q11" s="74"/>
    </row>
    <row r="12" spans="2:17" x14ac:dyDescent="0.2">
      <c r="B12" s="29" t="s">
        <v>1</v>
      </c>
      <c r="C12" s="9"/>
      <c r="D12" s="9"/>
      <c r="E12" s="38">
        <f>'A.1_2019-abs'!E12-'A.3_2018-abs '!E12</f>
        <v>430</v>
      </c>
      <c r="F12" s="38">
        <f>'A.1_2019-abs'!F12-'A.3_2018-abs '!F12</f>
        <v>30</v>
      </c>
      <c r="G12" s="38">
        <f>'A.1_2019-abs'!G12-'A.3_2018-abs '!G12</f>
        <v>5</v>
      </c>
      <c r="H12" s="38">
        <f>'A.1_2019-abs'!H12-'A.3_2018-abs '!H12</f>
        <v>-5</v>
      </c>
      <c r="I12" s="38">
        <f>'A.1_2019-abs'!I12-'A.3_2018-abs '!I12</f>
        <v>30</v>
      </c>
      <c r="J12" s="38">
        <f>'A.1_2019-abs'!J12-'A.3_2018-abs '!J12</f>
        <v>-10</v>
      </c>
      <c r="K12" s="38">
        <f>'A.1_2019-abs'!K12-'A.3_2018-abs '!K12</f>
        <v>-60</v>
      </c>
      <c r="L12" s="38">
        <f>'A.1_2019-abs'!L12-'A.3_2018-abs '!L12</f>
        <v>40</v>
      </c>
      <c r="M12" s="38">
        <f>'A.1_2019-abs'!M12-'A.3_2018-abs '!M12</f>
        <v>5</v>
      </c>
      <c r="N12" s="38">
        <f>'A.1_2019-abs'!N12-'A.3_2018-abs '!N12</f>
        <v>240</v>
      </c>
      <c r="O12" s="38">
        <f>'A.1_2019-abs'!O12-'A.3_2018-abs '!O12</f>
        <v>-5</v>
      </c>
      <c r="P12" s="55" t="e">
        <f>('A.3_2018-abs '!P12-#REF!)/#REF!*100</f>
        <v>#REF!</v>
      </c>
      <c r="Q12" s="74"/>
    </row>
    <row r="13" spans="2:17" x14ac:dyDescent="0.2">
      <c r="B13" s="29" t="s">
        <v>2</v>
      </c>
      <c r="C13" s="9"/>
      <c r="D13" s="9"/>
      <c r="E13" s="38">
        <f>'A.1_2019-abs'!E13-'A.3_2018-abs '!E13</f>
        <v>4420</v>
      </c>
      <c r="F13" s="38">
        <f>'A.1_2019-abs'!F13-'A.3_2018-abs '!F13</f>
        <v>85</v>
      </c>
      <c r="G13" s="38">
        <f>'A.1_2019-abs'!G13-'A.3_2018-abs '!G13</f>
        <v>400</v>
      </c>
      <c r="H13" s="38">
        <f>'A.1_2019-abs'!H13-'A.3_2018-abs '!H13</f>
        <v>15</v>
      </c>
      <c r="I13" s="38">
        <f>'A.1_2019-abs'!I13-'A.3_2018-abs '!I13</f>
        <v>105</v>
      </c>
      <c r="J13" s="38">
        <f>'A.1_2019-abs'!J13-'A.3_2018-abs '!J13</f>
        <v>135</v>
      </c>
      <c r="K13" s="38">
        <f>'A.1_2019-abs'!K13-'A.3_2018-abs '!K13</f>
        <v>175</v>
      </c>
      <c r="L13" s="38">
        <f>'A.1_2019-abs'!L13-'A.3_2018-abs '!L13</f>
        <v>230</v>
      </c>
      <c r="M13" s="38">
        <f>'A.1_2019-abs'!M13-'A.3_2018-abs '!M13</f>
        <v>50</v>
      </c>
      <c r="N13" s="38">
        <f>'A.1_2019-abs'!N13-'A.3_2018-abs '!N13</f>
        <v>1305</v>
      </c>
      <c r="O13" s="38">
        <f>'A.1_2019-abs'!O13-'A.3_2018-abs '!O13</f>
        <v>-195</v>
      </c>
      <c r="P13" s="55" t="e">
        <f>('A.3_2018-abs '!P13-#REF!)/#REF!*100</f>
        <v>#REF!</v>
      </c>
      <c r="Q13" s="74"/>
    </row>
    <row r="14" spans="2:17" x14ac:dyDescent="0.2">
      <c r="B14" s="29" t="s">
        <v>3</v>
      </c>
      <c r="C14" s="9"/>
      <c r="D14" s="9"/>
      <c r="E14" s="38">
        <f>'A.1_2019-abs'!E14-'A.3_2018-abs '!E14</f>
        <v>1510</v>
      </c>
      <c r="F14" s="38">
        <f>'A.1_2019-abs'!F14-'A.3_2018-abs '!F14</f>
        <v>80</v>
      </c>
      <c r="G14" s="38">
        <f>'A.1_2019-abs'!G14-'A.3_2018-abs '!G14</f>
        <v>330</v>
      </c>
      <c r="H14" s="38">
        <f>'A.1_2019-abs'!H14-'A.3_2018-abs '!H14</f>
        <v>-65</v>
      </c>
      <c r="I14" s="38">
        <f>'A.1_2019-abs'!I14-'A.3_2018-abs '!I14</f>
        <v>85</v>
      </c>
      <c r="J14" s="38">
        <f>'A.1_2019-abs'!J14-'A.3_2018-abs '!J14</f>
        <v>-20</v>
      </c>
      <c r="K14" s="38">
        <f>'A.1_2019-abs'!K14-'A.3_2018-abs '!K14</f>
        <v>-110</v>
      </c>
      <c r="L14" s="38">
        <f>'A.1_2019-abs'!L14-'A.3_2018-abs '!L14</f>
        <v>-105</v>
      </c>
      <c r="M14" s="38">
        <f>'A.1_2019-abs'!M14-'A.3_2018-abs '!M14</f>
        <v>10</v>
      </c>
      <c r="N14" s="38">
        <f>'A.1_2019-abs'!N14-'A.3_2018-abs '!N14</f>
        <v>1075</v>
      </c>
      <c r="O14" s="38">
        <f>'A.1_2019-abs'!O14-'A.3_2018-abs '!O14</f>
        <v>-375</v>
      </c>
      <c r="P14" s="55" t="e">
        <f>('A.3_2018-abs '!P14-#REF!)/#REF!*100</f>
        <v>#REF!</v>
      </c>
      <c r="Q14" s="74"/>
    </row>
    <row r="15" spans="2:17" x14ac:dyDescent="0.2">
      <c r="B15" s="29" t="s">
        <v>4</v>
      </c>
      <c r="C15" s="9"/>
      <c r="D15" s="9"/>
      <c r="E15" s="38">
        <f>'A.1_2019-abs'!E15-'A.3_2018-abs '!E15</f>
        <v>3510</v>
      </c>
      <c r="F15" s="38">
        <f>'A.1_2019-abs'!F15-'A.3_2018-abs '!F15</f>
        <v>15</v>
      </c>
      <c r="G15" s="38">
        <f>'A.1_2019-abs'!G15-'A.3_2018-abs '!G15</f>
        <v>-60</v>
      </c>
      <c r="H15" s="38">
        <f>'A.1_2019-abs'!H15-'A.3_2018-abs '!H15</f>
        <v>-40</v>
      </c>
      <c r="I15" s="38">
        <f>'A.1_2019-abs'!I15-'A.3_2018-abs '!I15</f>
        <v>400</v>
      </c>
      <c r="J15" s="38">
        <f>'A.1_2019-abs'!J15-'A.3_2018-abs '!J15</f>
        <v>-45</v>
      </c>
      <c r="K15" s="38">
        <f>'A.1_2019-abs'!K15-'A.3_2018-abs '!K15</f>
        <v>-130</v>
      </c>
      <c r="L15" s="38">
        <f>'A.1_2019-abs'!L15-'A.3_2018-abs '!L15</f>
        <v>-100</v>
      </c>
      <c r="M15" s="38">
        <f>'A.1_2019-abs'!M15-'A.3_2018-abs '!M15</f>
        <v>-50</v>
      </c>
      <c r="N15" s="38">
        <f>'A.1_2019-abs'!N15-'A.3_2018-abs '!N15</f>
        <v>1430</v>
      </c>
      <c r="O15" s="38">
        <f>'A.1_2019-abs'!O15-'A.3_2018-abs '!O15</f>
        <v>270</v>
      </c>
      <c r="P15" s="55" t="e">
        <f>('A.3_2018-abs '!P15-#REF!)/#REF!*100</f>
        <v>#REF!</v>
      </c>
      <c r="Q15" s="74"/>
    </row>
    <row r="16" spans="2:17" x14ac:dyDescent="0.2">
      <c r="B16" s="29" t="s">
        <v>5</v>
      </c>
      <c r="C16" s="9"/>
      <c r="D16" s="9"/>
      <c r="E16" s="38">
        <f>'A.1_2019-abs'!E16-'A.3_2018-abs '!E16</f>
        <v>2110</v>
      </c>
      <c r="F16" s="38">
        <f>'A.1_2019-abs'!F16-'A.3_2018-abs '!F16</f>
        <v>30</v>
      </c>
      <c r="G16" s="38">
        <f>'A.1_2019-abs'!G16-'A.3_2018-abs '!G16</f>
        <v>225</v>
      </c>
      <c r="H16" s="38">
        <f>'A.1_2019-abs'!H16-'A.3_2018-abs '!H16</f>
        <v>5</v>
      </c>
      <c r="I16" s="38">
        <f>'A.1_2019-abs'!I16-'A.3_2018-abs '!I16</f>
        <v>165</v>
      </c>
      <c r="J16" s="38">
        <f>'A.1_2019-abs'!J16-'A.3_2018-abs '!J16</f>
        <v>45</v>
      </c>
      <c r="K16" s="38">
        <f>'A.1_2019-abs'!K16-'A.3_2018-abs '!K16</f>
        <v>-340</v>
      </c>
      <c r="L16" s="38">
        <f>'A.1_2019-abs'!L16-'A.3_2018-abs '!L16</f>
        <v>485</v>
      </c>
      <c r="M16" s="38">
        <f>'A.1_2019-abs'!M16-'A.3_2018-abs '!M16</f>
        <v>45</v>
      </c>
      <c r="N16" s="38">
        <f>'A.1_2019-abs'!N16-'A.3_2018-abs '!N16</f>
        <v>880</v>
      </c>
      <c r="O16" s="38">
        <f>'A.1_2019-abs'!O16-'A.3_2018-abs '!O16</f>
        <v>-30</v>
      </c>
      <c r="P16" s="55" t="e">
        <f>('A.3_2018-abs '!P16-#REF!)/#REF!*100</f>
        <v>#REF!</v>
      </c>
      <c r="Q16" s="74"/>
    </row>
    <row r="17" spans="2:17" x14ac:dyDescent="0.2">
      <c r="B17" s="29" t="s">
        <v>6</v>
      </c>
      <c r="C17" s="9"/>
      <c r="D17" s="9"/>
      <c r="E17" s="38">
        <f>'A.1_2019-abs'!E17-'A.3_2018-abs '!E17</f>
        <v>1410</v>
      </c>
      <c r="F17" s="38">
        <f>'A.1_2019-abs'!F17-'A.3_2018-abs '!F17</f>
        <v>30</v>
      </c>
      <c r="G17" s="38">
        <f>'A.1_2019-abs'!G17-'A.3_2018-abs '!G17</f>
        <v>115</v>
      </c>
      <c r="H17" s="38">
        <f>'A.1_2019-abs'!H17-'A.3_2018-abs '!H17</f>
        <v>25</v>
      </c>
      <c r="I17" s="38">
        <f>'A.1_2019-abs'!I17-'A.3_2018-abs '!I17</f>
        <v>10</v>
      </c>
      <c r="J17" s="38">
        <f>'A.1_2019-abs'!J17-'A.3_2018-abs '!J17</f>
        <v>-30</v>
      </c>
      <c r="K17" s="38">
        <f>'A.1_2019-abs'!K17-'A.3_2018-abs '!K17</f>
        <v>-65</v>
      </c>
      <c r="L17" s="38">
        <f>'A.1_2019-abs'!L17-'A.3_2018-abs '!L17</f>
        <v>395</v>
      </c>
      <c r="M17" s="38">
        <f>'A.1_2019-abs'!M17-'A.3_2018-abs '!M17</f>
        <v>15</v>
      </c>
      <c r="N17" s="38">
        <f>'A.1_2019-abs'!N17-'A.3_2018-abs '!N17</f>
        <v>600</v>
      </c>
      <c r="O17" s="38">
        <f>'A.1_2019-abs'!O17-'A.3_2018-abs '!O17</f>
        <v>-90</v>
      </c>
      <c r="P17" s="55" t="e">
        <f>('A.3_2018-abs '!P17-#REF!)/#REF!*100</f>
        <v>#REF!</v>
      </c>
      <c r="Q17" s="74"/>
    </row>
    <row r="18" spans="2:17" x14ac:dyDescent="0.2">
      <c r="B18" s="29" t="s">
        <v>7</v>
      </c>
      <c r="C18" s="9"/>
      <c r="D18" s="9"/>
      <c r="E18" s="38">
        <f>'A.1_2019-abs'!E18-'A.3_2018-abs '!E18</f>
        <v>1010</v>
      </c>
      <c r="F18" s="38">
        <f>'A.1_2019-abs'!F18-'A.3_2018-abs '!F18</f>
        <v>10</v>
      </c>
      <c r="G18" s="38">
        <f>'A.1_2019-abs'!G18-'A.3_2018-abs '!G18</f>
        <v>90</v>
      </c>
      <c r="H18" s="38">
        <f>'A.1_2019-abs'!H18-'A.3_2018-abs '!H18</f>
        <v>-5</v>
      </c>
      <c r="I18" s="38">
        <f>'A.1_2019-abs'!I18-'A.3_2018-abs '!I18</f>
        <v>55</v>
      </c>
      <c r="J18" s="38">
        <f>'A.1_2019-abs'!J18-'A.3_2018-abs '!J18</f>
        <v>0</v>
      </c>
      <c r="K18" s="38">
        <f>'A.1_2019-abs'!K18-'A.3_2018-abs '!K18</f>
        <v>75</v>
      </c>
      <c r="L18" s="38">
        <f>'A.1_2019-abs'!L18-'A.3_2018-abs '!L18</f>
        <v>195</v>
      </c>
      <c r="M18" s="38">
        <f>'A.1_2019-abs'!M18-'A.3_2018-abs '!M18</f>
        <v>45</v>
      </c>
      <c r="N18" s="38">
        <f>'A.1_2019-abs'!N18-'A.3_2018-abs '!N18</f>
        <v>235</v>
      </c>
      <c r="O18" s="38">
        <f>'A.1_2019-abs'!O18-'A.3_2018-abs '!O18</f>
        <v>-160</v>
      </c>
      <c r="P18" s="55" t="e">
        <f>('A.3_2018-abs '!P18-#REF!)/#REF!*100</f>
        <v>#REF!</v>
      </c>
      <c r="Q18" s="74"/>
    </row>
    <row r="19" spans="2:17" x14ac:dyDescent="0.2">
      <c r="B19" s="29" t="s">
        <v>8</v>
      </c>
      <c r="C19" s="9"/>
      <c r="D19" s="9"/>
      <c r="E19" s="38">
        <f>'A.1_2019-abs'!E19-'A.3_2018-abs '!E19</f>
        <v>1280</v>
      </c>
      <c r="F19" s="38">
        <f>'A.1_2019-abs'!F19-'A.3_2018-abs '!F19</f>
        <v>-15</v>
      </c>
      <c r="G19" s="38">
        <f>'A.1_2019-abs'!G19-'A.3_2018-abs '!G19</f>
        <v>35</v>
      </c>
      <c r="H19" s="38">
        <f>'A.1_2019-abs'!H19-'A.3_2018-abs '!H19</f>
        <v>15</v>
      </c>
      <c r="I19" s="38">
        <f>'A.1_2019-abs'!I19-'A.3_2018-abs '!I19</f>
        <v>45</v>
      </c>
      <c r="J19" s="38">
        <f>'A.1_2019-abs'!J19-'A.3_2018-abs '!J19</f>
        <v>-10</v>
      </c>
      <c r="K19" s="38">
        <f>'A.1_2019-abs'!K19-'A.3_2018-abs '!K19</f>
        <v>35</v>
      </c>
      <c r="L19" s="38">
        <f>'A.1_2019-abs'!L19-'A.3_2018-abs '!L19</f>
        <v>225</v>
      </c>
      <c r="M19" s="38">
        <f>'A.1_2019-abs'!M19-'A.3_2018-abs '!M19</f>
        <v>20</v>
      </c>
      <c r="N19" s="38">
        <f>'A.1_2019-abs'!N19-'A.3_2018-abs '!N19</f>
        <v>845</v>
      </c>
      <c r="O19" s="38">
        <f>'A.1_2019-abs'!O19-'A.3_2018-abs '!O19</f>
        <v>-85</v>
      </c>
      <c r="P19" s="55" t="e">
        <f>('A.3_2018-abs '!P19-#REF!)/#REF!*100</f>
        <v>#REF!</v>
      </c>
      <c r="Q19" s="74"/>
    </row>
    <row r="20" spans="2:17" x14ac:dyDescent="0.2">
      <c r="B20" s="29" t="s">
        <v>9</v>
      </c>
      <c r="C20" s="9"/>
      <c r="D20" s="9"/>
      <c r="E20" s="38">
        <f>'A.1_2019-abs'!E20-'A.3_2018-abs '!E20</f>
        <v>715</v>
      </c>
      <c r="F20" s="38">
        <f>'A.1_2019-abs'!F20-'A.3_2018-abs '!F20</f>
        <v>65</v>
      </c>
      <c r="G20" s="38">
        <f>'A.1_2019-abs'!G20-'A.3_2018-abs '!G20</f>
        <v>45</v>
      </c>
      <c r="H20" s="38">
        <f>'A.1_2019-abs'!H20-'A.3_2018-abs '!H20</f>
        <v>-15</v>
      </c>
      <c r="I20" s="38">
        <f>'A.1_2019-abs'!I20-'A.3_2018-abs '!I20</f>
        <v>35</v>
      </c>
      <c r="J20" s="38">
        <f>'A.1_2019-abs'!J20-'A.3_2018-abs '!J20</f>
        <v>30</v>
      </c>
      <c r="K20" s="38">
        <f>'A.1_2019-abs'!K20-'A.3_2018-abs '!K20</f>
        <v>-60</v>
      </c>
      <c r="L20" s="38">
        <f>'A.1_2019-abs'!L20-'A.3_2018-abs '!L20</f>
        <v>15</v>
      </c>
      <c r="M20" s="38">
        <f>'A.1_2019-abs'!M20-'A.3_2018-abs '!M20</f>
        <v>105</v>
      </c>
      <c r="N20" s="38">
        <f>'A.1_2019-abs'!N20-'A.3_2018-abs '!N20</f>
        <v>245</v>
      </c>
      <c r="O20" s="38">
        <f>'A.1_2019-abs'!O20-'A.3_2018-abs '!O20</f>
        <v>0</v>
      </c>
      <c r="P20" s="55" t="e">
        <f>('A.3_2018-abs '!P20-#REF!)/#REF!*100</f>
        <v>#REF!</v>
      </c>
      <c r="Q20" s="74"/>
    </row>
    <row r="21" spans="2:17" x14ac:dyDescent="0.2">
      <c r="B21" s="29" t="s">
        <v>10</v>
      </c>
      <c r="C21" s="9"/>
      <c r="D21" s="9"/>
      <c r="E21" s="38">
        <f>'A.1_2019-abs'!E21-'A.3_2018-abs '!E21</f>
        <v>1115</v>
      </c>
      <c r="F21" s="38">
        <f>'A.1_2019-abs'!F21-'A.3_2018-abs '!F21</f>
        <v>75</v>
      </c>
      <c r="G21" s="38">
        <f>'A.1_2019-abs'!G21-'A.3_2018-abs '!G21</f>
        <v>10</v>
      </c>
      <c r="H21" s="38">
        <f>'A.1_2019-abs'!H21-'A.3_2018-abs '!H21</f>
        <v>20</v>
      </c>
      <c r="I21" s="38">
        <f>'A.1_2019-abs'!I21-'A.3_2018-abs '!I21</f>
        <v>30</v>
      </c>
      <c r="J21" s="38">
        <f>'A.1_2019-abs'!J21-'A.3_2018-abs '!J21</f>
        <v>25</v>
      </c>
      <c r="K21" s="38">
        <f>'A.1_2019-abs'!K21-'A.3_2018-abs '!K21</f>
        <v>-5</v>
      </c>
      <c r="L21" s="38">
        <f>'A.1_2019-abs'!L21-'A.3_2018-abs '!L21</f>
        <v>35</v>
      </c>
      <c r="M21" s="38">
        <f>'A.1_2019-abs'!M21-'A.3_2018-abs '!M21</f>
        <v>150</v>
      </c>
      <c r="N21" s="38">
        <f>'A.1_2019-abs'!N21-'A.3_2018-abs '!N21</f>
        <v>335</v>
      </c>
      <c r="O21" s="38">
        <f>'A.1_2019-abs'!O21-'A.3_2018-abs '!O21</f>
        <v>-85</v>
      </c>
      <c r="P21" s="55" t="e">
        <f>('A.3_2018-abs '!P21-#REF!)/#REF!*100</f>
        <v>#REF!</v>
      </c>
      <c r="Q21" s="74"/>
    </row>
    <row r="22" spans="2:17" x14ac:dyDescent="0.2">
      <c r="B22" s="71" t="s">
        <v>11</v>
      </c>
      <c r="C22" s="9"/>
      <c r="D22" s="9"/>
      <c r="E22" s="38">
        <f>'A.1_2019-abs'!E22-'A.3_2018-abs '!E22</f>
        <v>19415</v>
      </c>
      <c r="F22" s="38">
        <f>'A.1_2019-abs'!F22-'A.3_2018-abs '!F22</f>
        <v>425</v>
      </c>
      <c r="G22" s="38">
        <f>'A.1_2019-abs'!G22-'A.3_2018-abs '!G22</f>
        <v>1295</v>
      </c>
      <c r="H22" s="38">
        <f>'A.1_2019-abs'!H22-'A.3_2018-abs '!H22</f>
        <v>-60</v>
      </c>
      <c r="I22" s="38">
        <f>'A.1_2019-abs'!I22-'A.3_2018-abs '!I22</f>
        <v>945</v>
      </c>
      <c r="J22" s="38">
        <f>'A.1_2019-abs'!J22-'A.3_2018-abs '!J22</f>
        <v>120</v>
      </c>
      <c r="K22" s="38">
        <f>'A.1_2019-abs'!K22-'A.3_2018-abs '!K22</f>
        <v>-500</v>
      </c>
      <c r="L22" s="38">
        <f>'A.1_2019-abs'!L22-'A.3_2018-abs '!L22</f>
        <v>1575</v>
      </c>
      <c r="M22" s="38">
        <f>'A.1_2019-abs'!M22-'A.3_2018-abs '!M22</f>
        <v>425</v>
      </c>
      <c r="N22" s="38">
        <f>'A.1_2019-abs'!N22-'A.3_2018-abs '!N22</f>
        <v>8295</v>
      </c>
      <c r="O22" s="38">
        <f>'A.1_2019-abs'!O22-'A.3_2018-abs '!O22</f>
        <v>-765</v>
      </c>
      <c r="P22" s="55" t="e">
        <f>('A.3_2018-abs '!P22-#REF!)/#REF!*100</f>
        <v>#REF!</v>
      </c>
      <c r="Q22" s="74"/>
    </row>
    <row r="23" spans="2:17" x14ac:dyDescent="0.2">
      <c r="B23" s="29" t="s">
        <v>12</v>
      </c>
      <c r="C23" s="9"/>
      <c r="D23" s="9"/>
      <c r="E23" s="38">
        <f>'A.1_2019-abs'!E23-'A.3_2018-abs '!E23</f>
        <v>810</v>
      </c>
      <c r="F23" s="38">
        <f>'A.1_2019-abs'!F23-'A.3_2018-abs '!F23</f>
        <v>30</v>
      </c>
      <c r="G23" s="38">
        <f>'A.1_2019-abs'!G23-'A.3_2018-abs '!G23</f>
        <v>45</v>
      </c>
      <c r="H23" s="38">
        <f>'A.1_2019-abs'!H23-'A.3_2018-abs '!H23</f>
        <v>5</v>
      </c>
      <c r="I23" s="38">
        <f>'A.1_2019-abs'!I23-'A.3_2018-abs '!I23</f>
        <v>35</v>
      </c>
      <c r="J23" s="38">
        <f>'A.1_2019-abs'!J23-'A.3_2018-abs '!J23</f>
        <v>-5</v>
      </c>
      <c r="K23" s="38">
        <f>'A.1_2019-abs'!K23-'A.3_2018-abs '!K23</f>
        <v>-15</v>
      </c>
      <c r="L23" s="38">
        <f>'A.1_2019-abs'!L23-'A.3_2018-abs '!L23</f>
        <v>110</v>
      </c>
      <c r="M23" s="38">
        <f>'A.1_2019-abs'!M23-'A.3_2018-abs '!M23</f>
        <v>0</v>
      </c>
      <c r="N23" s="38">
        <f>'A.1_2019-abs'!N23-'A.3_2018-abs '!N23</f>
        <v>395</v>
      </c>
      <c r="O23" s="38">
        <f>'A.1_2019-abs'!O23-'A.3_2018-abs '!O23</f>
        <v>-5</v>
      </c>
      <c r="P23" s="55" t="e">
        <f>('A.3_2018-abs '!P23-#REF!)/#REF!*100</f>
        <v>#REF!</v>
      </c>
      <c r="Q23" s="74"/>
    </row>
    <row r="24" spans="2:17" x14ac:dyDescent="0.2">
      <c r="B24" s="29" t="s">
        <v>13</v>
      </c>
      <c r="C24" s="9"/>
      <c r="D24" s="9"/>
      <c r="E24" s="38">
        <f>'A.1_2019-abs'!E24-'A.3_2018-abs '!E24</f>
        <v>2410</v>
      </c>
      <c r="F24" s="38">
        <f>'A.1_2019-abs'!F24-'A.3_2018-abs '!F24</f>
        <v>70</v>
      </c>
      <c r="G24" s="38">
        <f>'A.1_2019-abs'!G24-'A.3_2018-abs '!G24</f>
        <v>185</v>
      </c>
      <c r="H24" s="38">
        <f>'A.1_2019-abs'!H24-'A.3_2018-abs '!H24</f>
        <v>10</v>
      </c>
      <c r="I24" s="38">
        <f>'A.1_2019-abs'!I24-'A.3_2018-abs '!I24</f>
        <v>60</v>
      </c>
      <c r="J24" s="38">
        <f>'A.1_2019-abs'!J24-'A.3_2018-abs '!J24</f>
        <v>55</v>
      </c>
      <c r="K24" s="38">
        <f>'A.1_2019-abs'!K24-'A.3_2018-abs '!K24</f>
        <v>30</v>
      </c>
      <c r="L24" s="38">
        <f>'A.1_2019-abs'!L24-'A.3_2018-abs '!L24</f>
        <v>440</v>
      </c>
      <c r="M24" s="38">
        <f>'A.1_2019-abs'!M24-'A.3_2018-abs '!M24</f>
        <v>50</v>
      </c>
      <c r="N24" s="38">
        <f>'A.1_2019-abs'!N24-'A.3_2018-abs '!N24</f>
        <v>1060</v>
      </c>
      <c r="O24" s="38">
        <f>'A.1_2019-abs'!O24-'A.3_2018-abs '!O24</f>
        <v>30</v>
      </c>
      <c r="P24" s="55" t="e">
        <f>('A.3_2018-abs '!P24-#REF!)/#REF!*100</f>
        <v>#REF!</v>
      </c>
      <c r="Q24" s="74"/>
    </row>
    <row r="25" spans="2:17" x14ac:dyDescent="0.2">
      <c r="B25" s="29" t="s">
        <v>14</v>
      </c>
      <c r="C25" s="9"/>
      <c r="D25" s="9"/>
      <c r="E25" s="38">
        <f>'A.1_2019-abs'!E25-'A.3_2018-abs '!E25</f>
        <v>1445</v>
      </c>
      <c r="F25" s="38">
        <f>'A.1_2019-abs'!F25-'A.3_2018-abs '!F25</f>
        <v>55</v>
      </c>
      <c r="G25" s="38">
        <f>'A.1_2019-abs'!G25-'A.3_2018-abs '!G25</f>
        <v>165</v>
      </c>
      <c r="H25" s="38">
        <f>'A.1_2019-abs'!H25-'A.3_2018-abs '!H25</f>
        <v>-5</v>
      </c>
      <c r="I25" s="38">
        <f>'A.1_2019-abs'!I25-'A.3_2018-abs '!I25</f>
        <v>20</v>
      </c>
      <c r="J25" s="38">
        <f>'A.1_2019-abs'!J25-'A.3_2018-abs '!J25</f>
        <v>15</v>
      </c>
      <c r="K25" s="38">
        <f>'A.1_2019-abs'!K25-'A.3_2018-abs '!K25</f>
        <v>100</v>
      </c>
      <c r="L25" s="38">
        <f>'A.1_2019-abs'!L25-'A.3_2018-abs '!L25</f>
        <v>325</v>
      </c>
      <c r="M25" s="38">
        <f>'A.1_2019-abs'!M25-'A.3_2018-abs '!M25</f>
        <v>110</v>
      </c>
      <c r="N25" s="38">
        <f>'A.1_2019-abs'!N25-'A.3_2018-abs '!N25</f>
        <v>420</v>
      </c>
      <c r="O25" s="38">
        <f>'A.1_2019-abs'!O25-'A.3_2018-abs '!O25</f>
        <v>-55</v>
      </c>
      <c r="P25" s="55" t="e">
        <f>('A.3_2018-abs '!P25-#REF!)/#REF!*100</f>
        <v>#REF!</v>
      </c>
      <c r="Q25" s="74"/>
    </row>
    <row r="26" spans="2:17" x14ac:dyDescent="0.2">
      <c r="B26" s="29" t="s">
        <v>15</v>
      </c>
      <c r="C26" s="9"/>
      <c r="D26" s="9"/>
      <c r="E26" s="38">
        <f>'A.1_2019-abs'!E26-'A.3_2018-abs '!E26</f>
        <v>950</v>
      </c>
      <c r="F26" s="38">
        <f>'A.1_2019-abs'!F26-'A.3_2018-abs '!F26</f>
        <v>70</v>
      </c>
      <c r="G26" s="38">
        <f>'A.1_2019-abs'!G26-'A.3_2018-abs '!G26</f>
        <v>40</v>
      </c>
      <c r="H26" s="38">
        <f>'A.1_2019-abs'!H26-'A.3_2018-abs '!H26</f>
        <v>10</v>
      </c>
      <c r="I26" s="38">
        <f>'A.1_2019-abs'!I26-'A.3_2018-abs '!I26</f>
        <v>150</v>
      </c>
      <c r="J26" s="38">
        <f>'A.1_2019-abs'!J26-'A.3_2018-abs '!J26</f>
        <v>5</v>
      </c>
      <c r="K26" s="38">
        <f>'A.1_2019-abs'!K26-'A.3_2018-abs '!K26</f>
        <v>-35</v>
      </c>
      <c r="L26" s="38">
        <f>'A.1_2019-abs'!L26-'A.3_2018-abs '!L26</f>
        <v>130</v>
      </c>
      <c r="M26" s="38">
        <f>'A.1_2019-abs'!M26-'A.3_2018-abs '!M26</f>
        <v>15</v>
      </c>
      <c r="N26" s="38">
        <f>'A.1_2019-abs'!N26-'A.3_2018-abs '!N26</f>
        <v>330</v>
      </c>
      <c r="O26" s="38">
        <f>'A.1_2019-abs'!O26-'A.3_2018-abs '!O26</f>
        <v>-25</v>
      </c>
      <c r="P26" s="55" t="e">
        <f>('A.3_2018-abs '!P26-#REF!)/#REF!*100</f>
        <v>#REF!</v>
      </c>
      <c r="Q26" s="74"/>
    </row>
    <row r="27" spans="2:17" ht="16.5" customHeight="1" x14ac:dyDescent="0.2">
      <c r="B27" s="71" t="s">
        <v>35</v>
      </c>
      <c r="C27" s="9"/>
      <c r="D27" s="9"/>
      <c r="E27" s="38">
        <f>'A.1_2019-abs'!E27-'A.3_2018-abs '!E27</f>
        <v>5615</v>
      </c>
      <c r="F27" s="38">
        <f>'A.1_2019-abs'!F27-'A.3_2018-abs '!F27</f>
        <v>225</v>
      </c>
      <c r="G27" s="38">
        <f>'A.1_2019-abs'!G27-'A.3_2018-abs '!G27</f>
        <v>435</v>
      </c>
      <c r="H27" s="38">
        <f>'A.1_2019-abs'!H27-'A.3_2018-abs '!H27</f>
        <v>20</v>
      </c>
      <c r="I27" s="38">
        <f>'A.1_2019-abs'!I27-'A.3_2018-abs '!I27</f>
        <v>265</v>
      </c>
      <c r="J27" s="38">
        <f>'A.1_2019-abs'!J27-'A.3_2018-abs '!J27</f>
        <v>70</v>
      </c>
      <c r="K27" s="38">
        <f>'A.1_2019-abs'!K27-'A.3_2018-abs '!K27</f>
        <v>80</v>
      </c>
      <c r="L27" s="38">
        <f>'A.1_2019-abs'!L27-'A.3_2018-abs '!L27</f>
        <v>1005</v>
      </c>
      <c r="M27" s="38">
        <f>'A.1_2019-abs'!M27-'A.3_2018-abs '!M27</f>
        <v>175</v>
      </c>
      <c r="N27" s="38">
        <f>'A.1_2019-abs'!N27-'A.3_2018-abs '!N27</f>
        <v>2205</v>
      </c>
      <c r="O27" s="38">
        <f>'A.1_2019-abs'!O27-'A.3_2018-abs '!O27</f>
        <v>-55</v>
      </c>
      <c r="P27" s="55" t="e">
        <f>('A.3_2018-abs '!P27-#REF!)/#REF!*100</f>
        <v>#REF!</v>
      </c>
      <c r="Q27" s="74"/>
    </row>
    <row r="28" spans="2:17" ht="51.75" customHeight="1" x14ac:dyDescent="0.2">
      <c r="B28" s="72" t="s">
        <v>16</v>
      </c>
      <c r="C28" s="19"/>
      <c r="D28" s="20"/>
      <c r="E28" s="21">
        <f>'A.1_2019-abs'!E28-'A.3_2018-abs '!E28</f>
        <v>25030</v>
      </c>
      <c r="F28" s="21">
        <f>'A.1_2019-abs'!F28-'A.3_2018-abs '!F28</f>
        <v>650</v>
      </c>
      <c r="G28" s="21">
        <f>'A.1_2019-abs'!G28-'A.3_2018-abs '!G28</f>
        <v>1730</v>
      </c>
      <c r="H28" s="21">
        <f>'A.1_2019-abs'!H28-'A.3_2018-abs '!H28</f>
        <v>-40</v>
      </c>
      <c r="I28" s="21">
        <f>'A.1_2019-abs'!I28-'A.3_2018-abs '!I28</f>
        <v>1210</v>
      </c>
      <c r="J28" s="21">
        <f>'A.1_2019-abs'!J28-'A.3_2018-abs '!J28</f>
        <v>190</v>
      </c>
      <c r="K28" s="21">
        <f>'A.1_2019-abs'!K28-'A.3_2018-abs '!K28</f>
        <v>-420</v>
      </c>
      <c r="L28" s="21">
        <f>'A.1_2019-abs'!L28-'A.3_2018-abs '!L28</f>
        <v>2580</v>
      </c>
      <c r="M28" s="21">
        <f>'A.1_2019-abs'!M28-'A.3_2018-abs '!M28</f>
        <v>600</v>
      </c>
      <c r="N28" s="21">
        <f>'A.1_2019-abs'!N28-'A.3_2018-abs '!N28</f>
        <v>10500</v>
      </c>
      <c r="O28" s="21">
        <f>'A.1_2019-abs'!O28-'A.3_2018-abs '!O28</f>
        <v>-820</v>
      </c>
      <c r="P28" s="55" t="e">
        <f>('A.3_2018-abs '!P28-#REF!)/#REF!*100</f>
        <v>#REF!</v>
      </c>
      <c r="Q28" s="74"/>
    </row>
    <row r="29" spans="2:17" x14ac:dyDescent="0.2">
      <c r="B29" s="72" t="s">
        <v>17</v>
      </c>
      <c r="C29" s="22"/>
      <c r="D29" s="20"/>
      <c r="E29" s="38">
        <f>'A.1_2019-abs'!E29-'A.3_2018-abs '!E29</f>
        <v>61250</v>
      </c>
      <c r="F29" s="38">
        <f>'A.1_2019-abs'!F29-'A.3_2018-abs '!F29</f>
        <v>1390</v>
      </c>
      <c r="G29" s="38">
        <f>'A.1_2019-abs'!G29-'A.3_2018-abs '!G29</f>
        <v>5775</v>
      </c>
      <c r="H29" s="38">
        <f>'A.1_2019-abs'!H29-'A.3_2018-abs '!H29</f>
        <v>-185</v>
      </c>
      <c r="I29" s="38">
        <f>'A.1_2019-abs'!I29-'A.3_2018-abs '!I29</f>
        <v>3095</v>
      </c>
      <c r="J29" s="38">
        <f>'A.1_2019-abs'!J29-'A.3_2018-abs '!J29</f>
        <v>-10</v>
      </c>
      <c r="K29" s="38">
        <f>'A.1_2019-abs'!K29-'A.3_2018-abs '!K29</f>
        <v>110</v>
      </c>
      <c r="L29" s="38">
        <f>'A.1_2019-abs'!L29-'A.3_2018-abs '!L29</f>
        <v>9355</v>
      </c>
      <c r="M29" s="38">
        <f>'A.1_2019-abs'!M29-'A.3_2018-abs '!M29</f>
        <v>730</v>
      </c>
      <c r="N29" s="38">
        <f>'A.1_2019-abs'!N29-'A.3_2018-abs '!N29</f>
        <v>19315</v>
      </c>
      <c r="O29" s="38">
        <f>'A.1_2019-abs'!O29-'A.3_2018-abs '!O29</f>
        <v>-2915</v>
      </c>
      <c r="P29" s="55" t="e">
        <f>('A.3_2018-abs '!P29-#REF!)/#REF!*100</f>
        <v>#REF!</v>
      </c>
      <c r="Q29" s="74"/>
    </row>
    <row r="30" spans="2:17" x14ac:dyDescent="0.2">
      <c r="B30" s="73" t="s">
        <v>23</v>
      </c>
      <c r="C30" s="24"/>
      <c r="D30" s="25"/>
      <c r="E30" s="38">
        <f>'A.1_2019-abs'!E30-'A.3_2018-abs '!E30</f>
        <v>36220</v>
      </c>
      <c r="F30" s="38">
        <f>'A.1_2019-abs'!F30-'A.3_2018-abs '!F30</f>
        <v>740</v>
      </c>
      <c r="G30" s="38">
        <f>'A.1_2019-abs'!G30-'A.3_2018-abs '!G30</f>
        <v>4045</v>
      </c>
      <c r="H30" s="38">
        <f>'A.1_2019-abs'!H30-'A.3_2018-abs '!H30</f>
        <v>-145</v>
      </c>
      <c r="I30" s="38">
        <f>'A.1_2019-abs'!I30-'A.3_2018-abs '!I30</f>
        <v>1885</v>
      </c>
      <c r="J30" s="38">
        <f>'A.1_2019-abs'!J30-'A.3_2018-abs '!J30</f>
        <v>-200</v>
      </c>
      <c r="K30" s="38">
        <f>'A.1_2019-abs'!K30-'A.3_2018-abs '!K30</f>
        <v>530</v>
      </c>
      <c r="L30" s="38">
        <f>'A.1_2019-abs'!L30-'A.3_2018-abs '!L30</f>
        <v>6775</v>
      </c>
      <c r="M30" s="38">
        <f>'A.1_2019-abs'!M30-'A.3_2018-abs '!M30</f>
        <v>130</v>
      </c>
      <c r="N30" s="38">
        <f>'A.1_2019-abs'!N30-'A.3_2018-abs '!N30</f>
        <v>8815</v>
      </c>
      <c r="O30" s="38">
        <f>'A.1_2019-abs'!O30-'A.3_2018-abs '!O30</f>
        <v>-2095</v>
      </c>
      <c r="P30" s="55" t="e">
        <f>('A.3_2018-abs '!P30-#REF!)/#REF!*100</f>
        <v>#REF!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22" sqref="H22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31.12.2019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" customHeight="1" x14ac:dyDescent="0.2">
      <c r="B7" s="11"/>
      <c r="C7" s="12"/>
      <c r="D7" s="13"/>
      <c r="E7" s="81" t="s">
        <v>20</v>
      </c>
      <c r="F7" s="81" t="s">
        <v>63</v>
      </c>
      <c r="G7" s="81"/>
      <c r="H7" s="81"/>
      <c r="I7" s="81"/>
      <c r="J7" s="81"/>
      <c r="K7" s="81"/>
      <c r="L7" s="84"/>
      <c r="M7" s="84"/>
      <c r="N7" s="84"/>
      <c r="O7" s="84"/>
    </row>
    <row r="8" spans="2:17" s="56" customFormat="1" ht="35.25" customHeight="1" x14ac:dyDescent="0.2">
      <c r="B8" s="11"/>
      <c r="C8" s="13"/>
      <c r="D8" s="13"/>
      <c r="E8" s="81"/>
      <c r="F8" s="78" t="s">
        <v>32</v>
      </c>
      <c r="G8" s="78" t="s">
        <v>39</v>
      </c>
      <c r="H8" s="78" t="s">
        <v>30</v>
      </c>
      <c r="I8" s="64" t="s">
        <v>33</v>
      </c>
      <c r="J8" s="64" t="s">
        <v>40</v>
      </c>
      <c r="K8" s="64" t="s">
        <v>41</v>
      </c>
      <c r="L8" s="64" t="s">
        <v>31</v>
      </c>
      <c r="M8" s="78" t="s">
        <v>42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3">
        <f>('A.1_2019-abs'!E11-'A.3_2018-abs '!E11)/'A.3_2018-abs '!E11*100</f>
        <v>3.6393160760340049</v>
      </c>
      <c r="F11" s="53">
        <f>('A.1_2019-abs'!F11-'A.3_2018-abs '!F11)/'A.3_2018-abs '!F11*100</f>
        <v>2.3668639053254439</v>
      </c>
      <c r="G11" s="53">
        <f>('A.1_2019-abs'!G11-'A.3_2018-abs '!G11)/'A.3_2018-abs '!G11*100</f>
        <v>10.416666666666668</v>
      </c>
      <c r="H11" s="53">
        <f>('A.1_2019-abs'!H11-'A.3_2018-abs '!H11)/'A.3_2018-abs '!H11*100</f>
        <v>-0.77220077220077221</v>
      </c>
      <c r="I11" s="53">
        <f>('A.1_2019-abs'!I11-'A.3_2018-abs '!I11)/'A.3_2018-abs '!I11*100</f>
        <v>-0.88495575221238942</v>
      </c>
      <c r="J11" s="53">
        <f>('A.1_2019-abs'!J11-'A.3_2018-abs '!J11)/'A.3_2018-abs '!J11*100</f>
        <v>0</v>
      </c>
      <c r="K11" s="53">
        <f>('A.1_2019-abs'!K11-'A.3_2018-abs '!K11)/'A.3_2018-abs '!K11*100</f>
        <v>-0.38216560509554143</v>
      </c>
      <c r="L11" s="53">
        <f>('A.1_2019-abs'!L11-'A.3_2018-abs '!L11)/'A.3_2018-abs '!L11*100</f>
        <v>8.2474226804123703</v>
      </c>
      <c r="M11" s="53">
        <f>('A.1_2019-abs'!M11-'A.3_2018-abs '!M11)/'A.3_2018-abs '!M11*100</f>
        <v>1.9607843137254901</v>
      </c>
      <c r="N11" s="53">
        <f>('A.1_2019-abs'!N11-'A.3_2018-abs '!N11)/'A.3_2018-abs '!N11*100</f>
        <v>14.076433121019107</v>
      </c>
      <c r="O11" s="53">
        <f>('A.1_2019-abs'!O11-'A.3_2018-abs '!O11)/'A.3_2018-abs '!O11*100</f>
        <v>-0.11135857461024498</v>
      </c>
      <c r="P11" s="53" t="e">
        <f>('A.1_2019-abs'!P11-'A.3_2018-abs '!P11)/'A.3_2018-abs '!P11*100</f>
        <v>#DIV/0!</v>
      </c>
      <c r="Q11" s="74"/>
    </row>
    <row r="12" spans="2:17" x14ac:dyDescent="0.2">
      <c r="B12" s="29" t="s">
        <v>1</v>
      </c>
      <c r="C12" s="9"/>
      <c r="D12" s="9"/>
      <c r="E12" s="53">
        <f>('A.1_2019-abs'!E12-'A.3_2018-abs '!E12)/'A.3_2018-abs '!E12*100</f>
        <v>3.2749428789032753</v>
      </c>
      <c r="F12" s="53">
        <f>('A.1_2019-abs'!F12-'A.3_2018-abs '!F12)/'A.3_2018-abs '!F12*100</f>
        <v>12.76595744680851</v>
      </c>
      <c r="G12" s="53">
        <f>('A.1_2019-abs'!G12-'A.3_2018-abs '!G12)/'A.3_2018-abs '!G12*100</f>
        <v>3.0303030303030303</v>
      </c>
      <c r="H12" s="53">
        <f>('A.1_2019-abs'!H12-'A.3_2018-abs '!H12)/'A.3_2018-abs '!H12*100</f>
        <v>-0.99009900990099009</v>
      </c>
      <c r="I12" s="53">
        <f>('A.1_2019-abs'!I12-'A.3_2018-abs '!I12)/'A.3_2018-abs '!I12*100</f>
        <v>9.67741935483871</v>
      </c>
      <c r="J12" s="53">
        <f>('A.1_2019-abs'!J12-'A.3_2018-abs '!J12)/'A.3_2018-abs '!J12*100</f>
        <v>-2.6315789473684208</v>
      </c>
      <c r="K12" s="53">
        <f>('A.1_2019-abs'!K12-'A.3_2018-abs '!K12)/'A.3_2018-abs '!K12*100</f>
        <v>-5.7692307692307692</v>
      </c>
      <c r="L12" s="53">
        <f>('A.1_2019-abs'!L12-'A.3_2018-abs '!L12)/'A.3_2018-abs '!L12*100</f>
        <v>20</v>
      </c>
      <c r="M12" s="53">
        <f>('A.1_2019-abs'!M12-'A.3_2018-abs '!M12)/'A.3_2018-abs '!M12*100</f>
        <v>1.1904761904761905</v>
      </c>
      <c r="N12" s="53">
        <f>('A.1_2019-abs'!N12-'A.3_2018-abs '!N12)/'A.3_2018-abs '!N12*100</f>
        <v>14.906832298136646</v>
      </c>
      <c r="O12" s="53">
        <f>('A.1_2019-abs'!O12-'A.3_2018-abs '!O12)/'A.3_2018-abs '!O12*100</f>
        <v>-0.11312217194570137</v>
      </c>
      <c r="P12" s="53" t="e">
        <f>('A.1_2019-abs'!P12-'A.3_2018-abs '!P12)/'A.3_2018-abs '!P12*100</f>
        <v>#DIV/0!</v>
      </c>
      <c r="Q12" s="74"/>
    </row>
    <row r="13" spans="2:17" x14ac:dyDescent="0.2">
      <c r="B13" s="29" t="s">
        <v>2</v>
      </c>
      <c r="C13" s="9"/>
      <c r="D13" s="9"/>
      <c r="E13" s="53">
        <f>('A.1_2019-abs'!E13-'A.3_2018-abs '!E13)/'A.3_2018-abs '!E13*100</f>
        <v>3.8743042468335016</v>
      </c>
      <c r="F13" s="53">
        <f>('A.1_2019-abs'!F13-'A.3_2018-abs '!F13)/'A.3_2018-abs '!F13*100</f>
        <v>4.2821158690176322</v>
      </c>
      <c r="G13" s="53">
        <f>('A.1_2019-abs'!G13-'A.3_2018-abs '!G13)/'A.3_2018-abs '!G13*100</f>
        <v>11.396011396011396</v>
      </c>
      <c r="H13" s="53">
        <f>('A.1_2019-abs'!H13-'A.3_2018-abs '!H13)/'A.3_2018-abs '!H13*100</f>
        <v>0.33296337402885678</v>
      </c>
      <c r="I13" s="53">
        <f>('A.1_2019-abs'!I13-'A.3_2018-abs '!I13)/'A.3_2018-abs '!I13*100</f>
        <v>3.5472972972972974</v>
      </c>
      <c r="J13" s="53">
        <f>('A.1_2019-abs'!J13-'A.3_2018-abs '!J13)/'A.3_2018-abs '!J13*100</f>
        <v>3.4177215189873418</v>
      </c>
      <c r="K13" s="53">
        <f>('A.1_2019-abs'!K13-'A.3_2018-abs '!K13)/'A.3_2018-abs '!K13*100</f>
        <v>1.7309594460929771</v>
      </c>
      <c r="L13" s="53">
        <f>('A.1_2019-abs'!L13-'A.3_2018-abs '!L13)/'A.3_2018-abs '!L13*100</f>
        <v>4.5634920634920633</v>
      </c>
      <c r="M13" s="53">
        <f>('A.1_2019-abs'!M13-'A.3_2018-abs '!M13)/'A.3_2018-abs '!M13*100</f>
        <v>1.9305019305019304</v>
      </c>
      <c r="N13" s="53">
        <f>('A.1_2019-abs'!N13-'A.3_2018-abs '!N13)/'A.3_2018-abs '!N13*100</f>
        <v>12.676056338028168</v>
      </c>
      <c r="O13" s="53">
        <f>('A.1_2019-abs'!O13-'A.3_2018-abs '!O13)/'A.3_2018-abs '!O13*100</f>
        <v>-0.85357846355876565</v>
      </c>
      <c r="P13" s="53" t="e">
        <f>('A.1_2019-abs'!P13-'A.3_2018-abs '!P13)/'A.3_2018-abs '!P13*100</f>
        <v>#DIV/0!</v>
      </c>
      <c r="Q13" s="74"/>
    </row>
    <row r="14" spans="2:17" x14ac:dyDescent="0.2">
      <c r="B14" s="29" t="s">
        <v>3</v>
      </c>
      <c r="C14" s="9"/>
      <c r="D14" s="9"/>
      <c r="E14" s="53">
        <f>('A.1_2019-abs'!E14-'A.3_2018-abs '!E14)/'A.3_2018-abs '!E14*100</f>
        <v>1.3202762962315293</v>
      </c>
      <c r="F14" s="53">
        <f>('A.1_2019-abs'!F14-'A.3_2018-abs '!F14)/'A.3_2018-abs '!F14*100</f>
        <v>3.9900249376558601</v>
      </c>
      <c r="G14" s="53">
        <f>('A.1_2019-abs'!G14-'A.3_2018-abs '!G14)/'A.3_2018-abs '!G14*100</f>
        <v>2.8085106382978724</v>
      </c>
      <c r="H14" s="53">
        <f>('A.1_2019-abs'!H14-'A.3_2018-abs '!H14)/'A.3_2018-abs '!H14*100</f>
        <v>-2.6369168356997972</v>
      </c>
      <c r="I14" s="53">
        <f>('A.1_2019-abs'!I14-'A.3_2018-abs '!I14)/'A.3_2018-abs '!I14*100</f>
        <v>3.2692307692307696</v>
      </c>
      <c r="J14" s="53">
        <f>('A.1_2019-abs'!J14-'A.3_2018-abs '!J14)/'A.3_2018-abs '!J14*100</f>
        <v>-0.51480051480051481</v>
      </c>
      <c r="K14" s="53">
        <f>('A.1_2019-abs'!K14-'A.3_2018-abs '!K14)/'A.3_2018-abs '!K14*100</f>
        <v>-1.6491754122938531</v>
      </c>
      <c r="L14" s="53">
        <f>('A.1_2019-abs'!L14-'A.3_2018-abs '!L14)/'A.3_2018-abs '!L14*100</f>
        <v>-1.1481683980317114</v>
      </c>
      <c r="M14" s="53">
        <f>('A.1_2019-abs'!M14-'A.3_2018-abs '!M14)/'A.3_2018-abs '!M14*100</f>
        <v>0.47619047619047622</v>
      </c>
      <c r="N14" s="53">
        <f>('A.1_2019-abs'!N14-'A.3_2018-abs '!N14)/'A.3_2018-abs '!N14*100</f>
        <v>11.755057408419901</v>
      </c>
      <c r="O14" s="53">
        <f>('A.1_2019-abs'!O14-'A.3_2018-abs '!O14)/'A.3_2018-abs '!O14*100</f>
        <v>-1.0796027062041169</v>
      </c>
      <c r="P14" s="53" t="e">
        <f>('A.1_2019-abs'!P14-'A.3_2018-abs '!P14)/'A.3_2018-abs '!P14*100</f>
        <v>#DIV/0!</v>
      </c>
      <c r="Q14" s="74"/>
    </row>
    <row r="15" spans="2:17" x14ac:dyDescent="0.2">
      <c r="B15" s="29" t="s">
        <v>4</v>
      </c>
      <c r="C15" s="9"/>
      <c r="D15" s="9"/>
      <c r="E15" s="53">
        <f>('A.1_2019-abs'!E15-'A.3_2018-abs '!E15)/'A.3_2018-abs '!E15*100</f>
        <v>3.3415841584158419</v>
      </c>
      <c r="F15" s="53">
        <f>('A.1_2019-abs'!F15-'A.3_2018-abs '!F15)/'A.3_2018-abs '!F15*100</f>
        <v>1.4084507042253522</v>
      </c>
      <c r="G15" s="53">
        <f>('A.1_2019-abs'!G15-'A.3_2018-abs '!G15)/'A.3_2018-abs '!G15*100</f>
        <v>-2.9197080291970803</v>
      </c>
      <c r="H15" s="53">
        <f>('A.1_2019-abs'!H15-'A.3_2018-abs '!H15)/'A.3_2018-abs '!H15*100</f>
        <v>-1.335559265442404</v>
      </c>
      <c r="I15" s="53">
        <f>('A.1_2019-abs'!I15-'A.3_2018-abs '!I15)/'A.3_2018-abs '!I15*100</f>
        <v>6.7001675041876041</v>
      </c>
      <c r="J15" s="53">
        <f>('A.1_2019-abs'!J15-'A.3_2018-abs '!J15)/'A.3_2018-abs '!J15*100</f>
        <v>-1.5706806282722512</v>
      </c>
      <c r="K15" s="53">
        <f>('A.1_2019-abs'!K15-'A.3_2018-abs '!K15)/'A.3_2018-abs '!K15*100</f>
        <v>-1.7127799736495388</v>
      </c>
      <c r="L15" s="53">
        <f>('A.1_2019-abs'!L15-'A.3_2018-abs '!L15)/'A.3_2018-abs '!L15*100</f>
        <v>-2.4968789013732833</v>
      </c>
      <c r="M15" s="53">
        <f>('A.1_2019-abs'!M15-'A.3_2018-abs '!M15)/'A.3_2018-abs '!M15*100</f>
        <v>-1.3003901170351104</v>
      </c>
      <c r="N15" s="53">
        <f>('A.1_2019-abs'!N15-'A.3_2018-abs '!N15)/'A.3_2018-abs '!N15*100</f>
        <v>11.803549319026001</v>
      </c>
      <c r="O15" s="53">
        <f>('A.1_2019-abs'!O15-'A.3_2018-abs '!O15)/'A.3_2018-abs '!O15*100</f>
        <v>1.6917293233082706</v>
      </c>
      <c r="P15" s="53" t="e">
        <f>('A.1_2019-abs'!P15-'A.3_2018-abs '!P15)/'A.3_2018-abs '!P15*100</f>
        <v>#DIV/0!</v>
      </c>
      <c r="Q15" s="74"/>
    </row>
    <row r="16" spans="2:17" x14ac:dyDescent="0.2">
      <c r="B16" s="29" t="s">
        <v>5</v>
      </c>
      <c r="C16" s="9"/>
      <c r="D16" s="9"/>
      <c r="E16" s="53">
        <f>('A.1_2019-abs'!E16-'A.3_2018-abs '!E16)/'A.3_2018-abs '!E16*100</f>
        <v>3.6114676936243049</v>
      </c>
      <c r="F16" s="53">
        <f>('A.1_2019-abs'!F16-'A.3_2018-abs '!F16)/'A.3_2018-abs '!F16*100</f>
        <v>2.5423728813559325</v>
      </c>
      <c r="G16" s="53">
        <f>('A.1_2019-abs'!G16-'A.3_2018-abs '!G16)/'A.3_2018-abs '!G16*100</f>
        <v>8.4905660377358494</v>
      </c>
      <c r="H16" s="53">
        <f>('A.1_2019-abs'!H16-'A.3_2018-abs '!H16)/'A.3_2018-abs '!H16*100</f>
        <v>0.76335877862595414</v>
      </c>
      <c r="I16" s="53">
        <f>('A.1_2019-abs'!I16-'A.3_2018-abs '!I16)/'A.3_2018-abs '!I16*100</f>
        <v>13.524590163934427</v>
      </c>
      <c r="J16" s="53">
        <f>('A.1_2019-abs'!J16-'A.3_2018-abs '!J16)/'A.3_2018-abs '!J16*100</f>
        <v>2.3622047244094486</v>
      </c>
      <c r="K16" s="53">
        <f>('A.1_2019-abs'!K16-'A.3_2018-abs '!K16)/'A.3_2018-abs '!K16*100</f>
        <v>-7.3039742212674552</v>
      </c>
      <c r="L16" s="53">
        <f>('A.1_2019-abs'!L16-'A.3_2018-abs '!L16)/'A.3_2018-abs '!L16*100</f>
        <v>10.221285563751318</v>
      </c>
      <c r="M16" s="53">
        <f>('A.1_2019-abs'!M16-'A.3_2018-abs '!M16)/'A.3_2018-abs '!M16*100</f>
        <v>2.1951219512195119</v>
      </c>
      <c r="N16" s="53">
        <f>('A.1_2019-abs'!N16-'A.3_2018-abs '!N16)/'A.3_2018-abs '!N16*100</f>
        <v>14.53344343517754</v>
      </c>
      <c r="O16" s="53">
        <f>('A.1_2019-abs'!O16-'A.3_2018-abs '!O16)/'A.3_2018-abs '!O16*100</f>
        <v>-0.15519917227108121</v>
      </c>
      <c r="P16" s="53" t="e">
        <f>('A.1_2019-abs'!P16-'A.3_2018-abs '!P16)/'A.3_2018-abs '!P16*100</f>
        <v>#DIV/0!</v>
      </c>
      <c r="Q16" s="74"/>
    </row>
    <row r="17" spans="2:17" x14ac:dyDescent="0.2">
      <c r="B17" s="29" t="s">
        <v>6</v>
      </c>
      <c r="C17" s="9"/>
      <c r="D17" s="9"/>
      <c r="E17" s="53">
        <f>('A.1_2019-abs'!E17-'A.3_2018-abs '!E17)/'A.3_2018-abs '!E17*100</f>
        <v>3.7475083056478407</v>
      </c>
      <c r="F17" s="53">
        <f>('A.1_2019-abs'!F17-'A.3_2018-abs '!F17)/'A.3_2018-abs '!F17*100</f>
        <v>4.7244094488188972</v>
      </c>
      <c r="G17" s="53">
        <f>('A.1_2019-abs'!G17-'A.3_2018-abs '!G17)/'A.3_2018-abs '!G17*100</f>
        <v>6.8047337278106506</v>
      </c>
      <c r="H17" s="53">
        <f>('A.1_2019-abs'!H17-'A.3_2018-abs '!H17)/'A.3_2018-abs '!H17*100</f>
        <v>0.7320644216691069</v>
      </c>
      <c r="I17" s="53">
        <f>('A.1_2019-abs'!I17-'A.3_2018-abs '!I17)/'A.3_2018-abs '!I17*100</f>
        <v>2.1739130434782608</v>
      </c>
      <c r="J17" s="53">
        <f>('A.1_2019-abs'!J17-'A.3_2018-abs '!J17)/'A.3_2018-abs '!J17*100</f>
        <v>-0.81190798376184026</v>
      </c>
      <c r="K17" s="53">
        <f>('A.1_2019-abs'!K17-'A.3_2018-abs '!K17)/'A.3_2018-abs '!K17*100</f>
        <v>-2.3897058823529411</v>
      </c>
      <c r="L17" s="53">
        <f>('A.1_2019-abs'!L17-'A.3_2018-abs '!L17)/'A.3_2018-abs '!L17*100</f>
        <v>12.098009188361408</v>
      </c>
      <c r="M17" s="53">
        <f>('A.1_2019-abs'!M17-'A.3_2018-abs '!M17)/'A.3_2018-abs '!M17*100</f>
        <v>1.9736842105263157</v>
      </c>
      <c r="N17" s="53">
        <f>('A.1_2019-abs'!N17-'A.3_2018-abs '!N17)/'A.3_2018-abs '!N17*100</f>
        <v>16.713091922005571</v>
      </c>
      <c r="O17" s="53">
        <f>('A.1_2019-abs'!O17-'A.3_2018-abs '!O17)/'A.3_2018-abs '!O17*100</f>
        <v>-1.2388162422573985</v>
      </c>
      <c r="P17" s="53" t="e">
        <f>('A.1_2019-abs'!P17-'A.3_2018-abs '!P17)/'A.3_2018-abs '!P17*100</f>
        <v>#DIV/0!</v>
      </c>
      <c r="Q17" s="74"/>
    </row>
    <row r="18" spans="2:17" x14ac:dyDescent="0.2">
      <c r="B18" s="29" t="s">
        <v>7</v>
      </c>
      <c r="C18" s="9"/>
      <c r="D18" s="9"/>
      <c r="E18" s="53">
        <f>('A.1_2019-abs'!E18-'A.3_2018-abs '!E18)/'A.3_2018-abs '!E18*100</f>
        <v>3.4453351526522256</v>
      </c>
      <c r="F18" s="53">
        <f>('A.1_2019-abs'!F18-'A.3_2018-abs '!F18)/'A.3_2018-abs '!F18*100</f>
        <v>0.96153846153846156</v>
      </c>
      <c r="G18" s="53">
        <f>('A.1_2019-abs'!G18-'A.3_2018-abs '!G18)/'A.3_2018-abs '!G18*100</f>
        <v>4.0449438202247192</v>
      </c>
      <c r="H18" s="53">
        <f>('A.1_2019-abs'!H18-'A.3_2018-abs '!H18)/'A.3_2018-abs '!H18*100</f>
        <v>-2.5641025641025639</v>
      </c>
      <c r="I18" s="53">
        <f>('A.1_2019-abs'!I18-'A.3_2018-abs '!I18)/'A.3_2018-abs '!I18*100</f>
        <v>5.6701030927835054</v>
      </c>
      <c r="J18" s="53">
        <f>('A.1_2019-abs'!J18-'A.3_2018-abs '!J18)/'A.3_2018-abs '!J18*100</f>
        <v>0</v>
      </c>
      <c r="K18" s="53">
        <f>('A.1_2019-abs'!K18-'A.3_2018-abs '!K18)/'A.3_2018-abs '!K18*100</f>
        <v>1.984126984126984</v>
      </c>
      <c r="L18" s="53">
        <f>('A.1_2019-abs'!L18-'A.3_2018-abs '!L18)/'A.3_2018-abs '!L18*100</f>
        <v>15.725806451612904</v>
      </c>
      <c r="M18" s="53">
        <f>('A.1_2019-abs'!M18-'A.3_2018-abs '!M18)/'A.3_2018-abs '!M18*100</f>
        <v>11.842105263157894</v>
      </c>
      <c r="N18" s="53">
        <f>('A.1_2019-abs'!N18-'A.3_2018-abs '!N18)/'A.3_2018-abs '!N18*100</f>
        <v>12.082262210796916</v>
      </c>
      <c r="O18" s="53">
        <f>('A.1_2019-abs'!O18-'A.3_2018-abs '!O18)/'A.3_2018-abs '!O18*100</f>
        <v>-1.7467248908296942</v>
      </c>
      <c r="P18" s="53" t="e">
        <f>('A.1_2019-abs'!P18-'A.3_2018-abs '!P18)/'A.3_2018-abs '!P18*100</f>
        <v>#DIV/0!</v>
      </c>
      <c r="Q18" s="74"/>
    </row>
    <row r="19" spans="2:17" x14ac:dyDescent="0.2">
      <c r="B19" s="29" t="s">
        <v>8</v>
      </c>
      <c r="C19" s="9"/>
      <c r="D19" s="9"/>
      <c r="E19" s="53">
        <f>('A.1_2019-abs'!E19-'A.3_2018-abs '!E19)/'A.3_2018-abs '!E19*100</f>
        <v>4.419126532021405</v>
      </c>
      <c r="F19" s="53">
        <f>('A.1_2019-abs'!F19-'A.3_2018-abs '!F19)/'A.3_2018-abs '!F19*100</f>
        <v>-4.1666666666666661</v>
      </c>
      <c r="G19" s="53">
        <f>('A.1_2019-abs'!G19-'A.3_2018-abs '!G19)/'A.3_2018-abs '!G19*100</f>
        <v>3.3175355450236967</v>
      </c>
      <c r="H19" s="53">
        <f>('A.1_2019-abs'!H19-'A.3_2018-abs '!H19)/'A.3_2018-abs '!H19*100</f>
        <v>1.4634146341463417</v>
      </c>
      <c r="I19" s="53">
        <f>('A.1_2019-abs'!I19-'A.3_2018-abs '!I19)/'A.3_2018-abs '!I19*100</f>
        <v>16.363636363636363</v>
      </c>
      <c r="J19" s="53">
        <f>('A.1_2019-abs'!J19-'A.3_2018-abs '!J19)/'A.3_2018-abs '!J19*100</f>
        <v>-1.2048192771084338</v>
      </c>
      <c r="K19" s="53">
        <f>('A.1_2019-abs'!K19-'A.3_2018-abs '!K19)/'A.3_2018-abs '!K19*100</f>
        <v>1.6706443914081146</v>
      </c>
      <c r="L19" s="53">
        <f>('A.1_2019-abs'!L19-'A.3_2018-abs '!L19)/'A.3_2018-abs '!L19*100</f>
        <v>10.273972602739725</v>
      </c>
      <c r="M19" s="53">
        <f>('A.1_2019-abs'!M19-'A.3_2018-abs '!M19)/'A.3_2018-abs '!M19*100</f>
        <v>4.5977011494252871</v>
      </c>
      <c r="N19" s="53">
        <f>('A.1_2019-abs'!N19-'A.3_2018-abs '!N19)/'A.3_2018-abs '!N19*100</f>
        <v>19.248291571753988</v>
      </c>
      <c r="O19" s="53">
        <f>('A.1_2019-abs'!O19-'A.3_2018-abs '!O19)/'A.3_2018-abs '!O19*100</f>
        <v>-0.87493566649511056</v>
      </c>
      <c r="P19" s="53" t="e">
        <f>('A.1_2019-abs'!P19-'A.3_2018-abs '!P19)/'A.3_2018-abs '!P19*100</f>
        <v>#DIV/0!</v>
      </c>
      <c r="Q19" s="74"/>
    </row>
    <row r="20" spans="2:17" x14ac:dyDescent="0.2">
      <c r="B20" s="29" t="s">
        <v>9</v>
      </c>
      <c r="C20" s="9"/>
      <c r="D20" s="9"/>
      <c r="E20" s="53">
        <f>('A.1_2019-abs'!E20-'A.3_2018-abs '!E20)/'A.3_2018-abs '!E20*100</f>
        <v>2.5724051088325237</v>
      </c>
      <c r="F20" s="53">
        <f>('A.1_2019-abs'!F20-'A.3_2018-abs '!F20)/'A.3_2018-abs '!F20*100</f>
        <v>10.655737704918032</v>
      </c>
      <c r="G20" s="53">
        <f>('A.1_2019-abs'!G20-'A.3_2018-abs '!G20)/'A.3_2018-abs '!G20*100</f>
        <v>7.3770491803278686</v>
      </c>
      <c r="H20" s="53">
        <f>('A.1_2019-abs'!H20-'A.3_2018-abs '!H20)/'A.3_2018-abs '!H20*100</f>
        <v>-3.6585365853658534</v>
      </c>
      <c r="I20" s="53">
        <f>('A.1_2019-abs'!I20-'A.3_2018-abs '!I20)/'A.3_2018-abs '!I20*100</f>
        <v>2.5362318840579712</v>
      </c>
      <c r="J20" s="53">
        <f>('A.1_2019-abs'!J20-'A.3_2018-abs '!J20)/'A.3_2018-abs '!J20*100</f>
        <v>2.6200873362445414</v>
      </c>
      <c r="K20" s="53">
        <f>('A.1_2019-abs'!K20-'A.3_2018-abs '!K20)/'A.3_2018-abs '!K20*100</f>
        <v>-3.519061583577713</v>
      </c>
      <c r="L20" s="53">
        <f>('A.1_2019-abs'!L20-'A.3_2018-abs '!L20)/'A.3_2018-abs '!L20*100</f>
        <v>3</v>
      </c>
      <c r="M20" s="53">
        <f>('A.1_2019-abs'!M20-'A.3_2018-abs '!M20)/'A.3_2018-abs '!M20*100</f>
        <v>6.3253012048192767</v>
      </c>
      <c r="N20" s="53">
        <f>('A.1_2019-abs'!N20-'A.3_2018-abs '!N20)/'A.3_2018-abs '!N20*100</f>
        <v>9.2278719397363478</v>
      </c>
      <c r="O20" s="53">
        <f>('A.1_2019-abs'!O20-'A.3_2018-abs '!O20)/'A.3_2018-abs '!O20*100</f>
        <v>0</v>
      </c>
      <c r="P20" s="53" t="e">
        <f>('A.1_2019-abs'!P20-'A.3_2018-abs '!P20)/'A.3_2018-abs '!P20*100</f>
        <v>#DIV/0!</v>
      </c>
      <c r="Q20" s="74"/>
    </row>
    <row r="21" spans="2:17" x14ac:dyDescent="0.2">
      <c r="B21" s="29" t="s">
        <v>10</v>
      </c>
      <c r="C21" s="9"/>
      <c r="D21" s="9"/>
      <c r="E21" s="53">
        <f>('A.1_2019-abs'!E21-'A.3_2018-abs '!E21)/'A.3_2018-abs '!E21*100</f>
        <v>3.4056200366524134</v>
      </c>
      <c r="F21" s="53">
        <f>('A.1_2019-abs'!F21-'A.3_2018-abs '!F21)/'A.3_2018-abs '!F21*100</f>
        <v>5.1546391752577314</v>
      </c>
      <c r="G21" s="53">
        <f>('A.1_2019-abs'!G21-'A.3_2018-abs '!G21)/'A.3_2018-abs '!G21*100</f>
        <v>2.1739130434782608</v>
      </c>
      <c r="H21" s="53">
        <f>('A.1_2019-abs'!H21-'A.3_2018-abs '!H21)/'A.3_2018-abs '!H21*100</f>
        <v>3.007518796992481</v>
      </c>
      <c r="I21" s="53">
        <f>('A.1_2019-abs'!I21-'A.3_2018-abs '!I21)/'A.3_2018-abs '!I21*100</f>
        <v>4.8</v>
      </c>
      <c r="J21" s="53">
        <f>('A.1_2019-abs'!J21-'A.3_2018-abs '!J21)/'A.3_2018-abs '!J21*100</f>
        <v>1.2345679012345678</v>
      </c>
      <c r="K21" s="53">
        <f>('A.1_2019-abs'!K21-'A.3_2018-abs '!K21)/'A.3_2018-abs '!K21*100</f>
        <v>-0.26737967914438499</v>
      </c>
      <c r="L21" s="53">
        <f>('A.1_2019-abs'!L21-'A.3_2018-abs '!L21)/'A.3_2018-abs '!L21*100</f>
        <v>3.7037037037037033</v>
      </c>
      <c r="M21" s="53">
        <f>('A.1_2019-abs'!M21-'A.3_2018-abs '!M21)/'A.3_2018-abs '!M21*100</f>
        <v>7.1258907363420425</v>
      </c>
      <c r="N21" s="53">
        <f>('A.1_2019-abs'!N21-'A.3_2018-abs '!N21)/'A.3_2018-abs '!N21*100</f>
        <v>13.009708737864079</v>
      </c>
      <c r="O21" s="53">
        <f>('A.1_2019-abs'!O21-'A.3_2018-abs '!O21)/'A.3_2018-abs '!O21*100</f>
        <v>-1.0023584905660377</v>
      </c>
      <c r="P21" s="53" t="e">
        <f>('A.1_2019-abs'!P21-'A.3_2018-abs '!P21)/'A.3_2018-abs '!P21*100</f>
        <v>#DIV/0!</v>
      </c>
      <c r="Q21" s="74"/>
    </row>
    <row r="22" spans="2:17" x14ac:dyDescent="0.2">
      <c r="B22" s="71" t="s">
        <v>11</v>
      </c>
      <c r="C22" s="9"/>
      <c r="D22" s="9"/>
      <c r="E22" s="53">
        <f>('A.1_2019-abs'!E22-'A.3_2018-abs '!E22)/'A.3_2018-abs '!E22*100</f>
        <v>3.1629020828072689</v>
      </c>
      <c r="F22" s="53">
        <f>('A.1_2019-abs'!F22-'A.3_2018-abs '!F22)/'A.3_2018-abs '!F22*100</f>
        <v>3.7231712658782308</v>
      </c>
      <c r="G22" s="53">
        <f>('A.1_2019-abs'!G22-'A.3_2018-abs '!G22)/'A.3_2018-abs '!G22*100</f>
        <v>4.7733136748986364</v>
      </c>
      <c r="H22" s="53">
        <f>('A.1_2019-abs'!H22-'A.3_2018-abs '!H22)/'A.3_2018-abs '!H22*100</f>
        <v>-0.33094318808604523</v>
      </c>
      <c r="I22" s="53">
        <f>('A.1_2019-abs'!I22-'A.3_2018-abs '!I22)/'A.3_2018-abs '!I22*100</f>
        <v>5.1177904142973194</v>
      </c>
      <c r="J22" s="53">
        <f>('A.1_2019-abs'!J22-'A.3_2018-abs '!J22)/'A.3_2018-abs '!J22*100</f>
        <v>0.51768766177739423</v>
      </c>
      <c r="K22" s="53">
        <f>('A.1_2019-abs'!K22-'A.3_2018-abs '!K22)/'A.3_2018-abs '!K22*100</f>
        <v>-1.0831889081455806</v>
      </c>
      <c r="L22" s="53">
        <f>('A.1_2019-abs'!L22-'A.3_2018-abs '!L22)/'A.3_2018-abs '!L22*100</f>
        <v>4.7418335089567965</v>
      </c>
      <c r="M22" s="53">
        <f>('A.1_2019-abs'!M22-'A.3_2018-abs '!M22)/'A.3_2018-abs '!M22*100</f>
        <v>2.3776223776223775</v>
      </c>
      <c r="N22" s="53">
        <f>('A.1_2019-abs'!N22-'A.3_2018-abs '!N22)/'A.3_2018-abs '!N22*100</f>
        <v>13.330654881478504</v>
      </c>
      <c r="O22" s="53">
        <f>('A.1_2019-abs'!O22-'A.3_2018-abs '!O22)/'A.3_2018-abs '!O22*100</f>
        <v>-0.52490736928777271</v>
      </c>
      <c r="P22" s="53" t="e">
        <f>('A.1_2019-abs'!P22-'A.3_2018-abs '!P22)/'A.3_2018-abs '!P22*100</f>
        <v>#DIV/0!</v>
      </c>
      <c r="Q22" s="74"/>
    </row>
    <row r="23" spans="2:17" x14ac:dyDescent="0.2">
      <c r="B23" s="29" t="s">
        <v>12</v>
      </c>
      <c r="C23" s="9"/>
      <c r="D23" s="9"/>
      <c r="E23" s="53">
        <f>('A.1_2019-abs'!E23-'A.3_2018-abs '!E23)/'A.3_2018-abs '!E23*100</f>
        <v>2.2465677437248646</v>
      </c>
      <c r="F23" s="53">
        <f>('A.1_2019-abs'!F23-'A.3_2018-abs '!F23)/'A.3_2018-abs '!F23*100</f>
        <v>4.1379310344827589</v>
      </c>
      <c r="G23" s="53">
        <f>('A.1_2019-abs'!G23-'A.3_2018-abs '!G23)/'A.3_2018-abs '!G23*100</f>
        <v>13.432835820895523</v>
      </c>
      <c r="H23" s="53">
        <f>('A.1_2019-abs'!H23-'A.3_2018-abs '!H23)/'A.3_2018-abs '!H23*100</f>
        <v>0.27777777777777779</v>
      </c>
      <c r="I23" s="53">
        <f>('A.1_2019-abs'!I23-'A.3_2018-abs '!I23)/'A.3_2018-abs '!I23*100</f>
        <v>3.3980582524271843</v>
      </c>
      <c r="J23" s="53">
        <f>('A.1_2019-abs'!J23-'A.3_2018-abs '!J23)/'A.3_2018-abs '!J23*100</f>
        <v>-0.14492753623188406</v>
      </c>
      <c r="K23" s="53">
        <f>('A.1_2019-abs'!K23-'A.3_2018-abs '!K23)/'A.3_2018-abs '!K23*100</f>
        <v>-0.50761421319796951</v>
      </c>
      <c r="L23" s="53">
        <f>('A.1_2019-abs'!L23-'A.3_2018-abs '!L23)/'A.3_2018-abs '!L23*100</f>
        <v>8.1784386617100377</v>
      </c>
      <c r="M23" s="53">
        <f>('A.1_2019-abs'!M23-'A.3_2018-abs '!M23)/'A.3_2018-abs '!M23*100</f>
        <v>0</v>
      </c>
      <c r="N23" s="53">
        <f>('A.1_2019-abs'!N23-'A.3_2018-abs '!N23)/'A.3_2018-abs '!N23*100</f>
        <v>10.762942779291553</v>
      </c>
      <c r="O23" s="53">
        <f>('A.1_2019-abs'!O23-'A.3_2018-abs '!O23)/'A.3_2018-abs '!O23*100</f>
        <v>-7.8125E-2</v>
      </c>
      <c r="P23" s="53" t="e">
        <f>('A.1_2019-abs'!P23-'A.3_2018-abs '!P23)/'A.3_2018-abs '!P23*100</f>
        <v>#DIV/0!</v>
      </c>
      <c r="Q23" s="74"/>
    </row>
    <row r="24" spans="2:17" x14ac:dyDescent="0.2">
      <c r="B24" s="29" t="s">
        <v>13</v>
      </c>
      <c r="C24" s="9"/>
      <c r="D24" s="9"/>
      <c r="E24" s="53">
        <f>('A.1_2019-abs'!E24-'A.3_2018-abs '!E24)/'A.3_2018-abs '!E24*100</f>
        <v>3.0076126294770997</v>
      </c>
      <c r="F24" s="53">
        <f>('A.1_2019-abs'!F24-'A.3_2018-abs '!F24)/'A.3_2018-abs '!F24*100</f>
        <v>4.154302670623145</v>
      </c>
      <c r="G24" s="53">
        <f>('A.1_2019-abs'!G24-'A.3_2018-abs '!G24)/'A.3_2018-abs '!G24*100</f>
        <v>12.5</v>
      </c>
      <c r="H24" s="53">
        <f>('A.1_2019-abs'!H24-'A.3_2018-abs '!H24)/'A.3_2018-abs '!H24*100</f>
        <v>0.40404040404040403</v>
      </c>
      <c r="I24" s="53">
        <f>('A.1_2019-abs'!I24-'A.3_2018-abs '!I24)/'A.3_2018-abs '!I24*100</f>
        <v>2.9925187032418954</v>
      </c>
      <c r="J24" s="53">
        <f>('A.1_2019-abs'!J24-'A.3_2018-abs '!J24)/'A.3_2018-abs '!J24*100</f>
        <v>2.9177718832891246</v>
      </c>
      <c r="K24" s="53">
        <f>('A.1_2019-abs'!K24-'A.3_2018-abs '!K24)/'A.3_2018-abs '!K24*100</f>
        <v>0.50041701417848206</v>
      </c>
      <c r="L24" s="53">
        <f>('A.1_2019-abs'!L24-'A.3_2018-abs '!L24)/'A.3_2018-abs '!L24*100</f>
        <v>8.0218778486782139</v>
      </c>
      <c r="M24" s="53">
        <f>('A.1_2019-abs'!M24-'A.3_2018-abs '!M24)/'A.3_2018-abs '!M24*100</f>
        <v>2.2421524663677128</v>
      </c>
      <c r="N24" s="53">
        <f>('A.1_2019-abs'!N24-'A.3_2018-abs '!N24)/'A.3_2018-abs '!N24*100</f>
        <v>12.950519242516801</v>
      </c>
      <c r="O24" s="53">
        <f>('A.1_2019-abs'!O24-'A.3_2018-abs '!O24)/'A.3_2018-abs '!O24*100</f>
        <v>0.11945052757316346</v>
      </c>
      <c r="P24" s="53" t="e">
        <f>('A.1_2019-abs'!P24-'A.3_2018-abs '!P24)/'A.3_2018-abs '!P24*100</f>
        <v>#DIV/0!</v>
      </c>
      <c r="Q24" s="74"/>
    </row>
    <row r="25" spans="2:17" x14ac:dyDescent="0.2">
      <c r="B25" s="29" t="s">
        <v>14</v>
      </c>
      <c r="C25" s="9"/>
      <c r="D25" s="9"/>
      <c r="E25" s="53">
        <f>('A.1_2019-abs'!E25-'A.3_2018-abs '!E25)/'A.3_2018-abs '!E25*100</f>
        <v>2.8594043732066887</v>
      </c>
      <c r="F25" s="53">
        <f>('A.1_2019-abs'!F25-'A.3_2018-abs '!F25)/'A.3_2018-abs '!F25*100</f>
        <v>7.0512820512820511</v>
      </c>
      <c r="G25" s="53">
        <f>('A.1_2019-abs'!G25-'A.3_2018-abs '!G25)/'A.3_2018-abs '!G25*100</f>
        <v>23.571428571428569</v>
      </c>
      <c r="H25" s="53">
        <f>('A.1_2019-abs'!H25-'A.3_2018-abs '!H25)/'A.3_2018-abs '!H25*100</f>
        <v>-0.51546391752577314</v>
      </c>
      <c r="I25" s="53">
        <f>('A.1_2019-abs'!I25-'A.3_2018-abs '!I25)/'A.3_2018-abs '!I25*100</f>
        <v>1.4285714285714286</v>
      </c>
      <c r="J25" s="53">
        <f>('A.1_2019-abs'!J25-'A.3_2018-abs '!J25)/'A.3_2018-abs '!J25*100</f>
        <v>0.91743119266055051</v>
      </c>
      <c r="K25" s="53">
        <f>('A.1_2019-abs'!K25-'A.3_2018-abs '!K25)/'A.3_2018-abs '!K25*100</f>
        <v>2.229654403567447</v>
      </c>
      <c r="L25" s="53">
        <f>('A.1_2019-abs'!L25-'A.3_2018-abs '!L25)/'A.3_2018-abs '!L25*100</f>
        <v>13.292433537832309</v>
      </c>
      <c r="M25" s="53">
        <f>('A.1_2019-abs'!M25-'A.3_2018-abs '!M25)/'A.3_2018-abs '!M25*100</f>
        <v>8.695652173913043</v>
      </c>
      <c r="N25" s="53">
        <f>('A.1_2019-abs'!N25-'A.3_2018-abs '!N25)/'A.3_2018-abs '!N25*100</f>
        <v>8.6065573770491799</v>
      </c>
      <c r="O25" s="53">
        <f>('A.1_2019-abs'!O25-'A.3_2018-abs '!O25)/'A.3_2018-abs '!O25*100</f>
        <v>-0.35020694046482015</v>
      </c>
      <c r="P25" s="53" t="e">
        <f>('A.1_2019-abs'!P25-'A.3_2018-abs '!P25)/'A.3_2018-abs '!P25*100</f>
        <v>#DIV/0!</v>
      </c>
      <c r="Q25" s="74"/>
    </row>
    <row r="26" spans="2:17" x14ac:dyDescent="0.2">
      <c r="B26" s="29" t="s">
        <v>15</v>
      </c>
      <c r="C26" s="9"/>
      <c r="D26" s="9"/>
      <c r="E26" s="53">
        <f>('A.1_2019-abs'!E26-'A.3_2018-abs '!E26)/'A.3_2018-abs '!E26*100</f>
        <v>2.1439855563078312</v>
      </c>
      <c r="F26" s="53">
        <f>('A.1_2019-abs'!F26-'A.3_2018-abs '!F26)/'A.3_2018-abs '!F26*100</f>
        <v>3.7135278514588856</v>
      </c>
      <c r="G26" s="53">
        <f>('A.1_2019-abs'!G26-'A.3_2018-abs '!G26)/'A.3_2018-abs '!G26*100</f>
        <v>7.8431372549019605</v>
      </c>
      <c r="H26" s="53">
        <f>('A.1_2019-abs'!H26-'A.3_2018-abs '!H26)/'A.3_2018-abs '!H26*100</f>
        <v>1.5151515151515151</v>
      </c>
      <c r="I26" s="53">
        <f>('A.1_2019-abs'!I26-'A.3_2018-abs '!I26)/'A.3_2018-abs '!I26*100</f>
        <v>8.3333333333333321</v>
      </c>
      <c r="J26" s="53">
        <f>('A.1_2019-abs'!J26-'A.3_2018-abs '!J26)/'A.3_2018-abs '!J26*100</f>
        <v>0.2785515320334262</v>
      </c>
      <c r="K26" s="53">
        <f>('A.1_2019-abs'!K26-'A.3_2018-abs '!K26)/'A.3_2018-abs '!K26*100</f>
        <v>-1.0324483775811208</v>
      </c>
      <c r="L26" s="53">
        <f>('A.1_2019-abs'!L26-'A.3_2018-abs '!L26)/'A.3_2018-abs '!L26*100</f>
        <v>12.682926829268293</v>
      </c>
      <c r="M26" s="53">
        <f>('A.1_2019-abs'!M26-'A.3_2018-abs '!M26)/'A.3_2018-abs '!M26*100</f>
        <v>1.0676156583629894</v>
      </c>
      <c r="N26" s="53">
        <f>('A.1_2019-abs'!N26-'A.3_2018-abs '!N26)/'A.3_2018-abs '!N26*100</f>
        <v>9.2178770949720672</v>
      </c>
      <c r="O26" s="53">
        <f>('A.1_2019-abs'!O26-'A.3_2018-abs '!O26)/'A.3_2018-abs '!O26*100</f>
        <v>-0.22341376228775692</v>
      </c>
      <c r="P26" s="53" t="e">
        <f>('A.1_2019-abs'!P26-'A.3_2018-abs '!P26)/'A.3_2018-abs '!P26*100</f>
        <v>#DIV/0!</v>
      </c>
      <c r="Q26" s="74"/>
    </row>
    <row r="27" spans="2:17" ht="16.5" customHeight="1" x14ac:dyDescent="0.2">
      <c r="B27" s="71" t="s">
        <v>35</v>
      </c>
      <c r="C27" s="9"/>
      <c r="D27" s="9"/>
      <c r="E27" s="53">
        <f>('A.1_2019-abs'!E27-'A.3_2018-abs '!E27)/'A.3_2018-abs '!E27*100</f>
        <v>2.6607591337724492</v>
      </c>
      <c r="F27" s="53">
        <f>('A.1_2019-abs'!F27-'A.3_2018-abs '!F27)/'A.3_2018-abs '!F27*100</f>
        <v>4.4334975369458132</v>
      </c>
      <c r="G27" s="53">
        <f>('A.1_2019-abs'!G27-'A.3_2018-abs '!G27)/'A.3_2018-abs '!G27*100</f>
        <v>14.380165289256198</v>
      </c>
      <c r="H27" s="53">
        <f>('A.1_2019-abs'!H27-'A.3_2018-abs '!H27)/'A.3_2018-abs '!H27*100</f>
        <v>0.33869602032176122</v>
      </c>
      <c r="I27" s="53">
        <f>('A.1_2019-abs'!I27-'A.3_2018-abs '!I27)/'A.3_2018-abs '!I27*100</f>
        <v>4.2502004811547716</v>
      </c>
      <c r="J27" s="53">
        <f>('A.1_2019-abs'!J27-'A.3_2018-abs '!J27)/'A.3_2018-abs '!J27*100</f>
        <v>0.79863091842555622</v>
      </c>
      <c r="K27" s="53">
        <f>('A.1_2019-abs'!K27-'A.3_2018-abs '!K27)/'A.3_2018-abs '!K27*100</f>
        <v>0.47548291233283801</v>
      </c>
      <c r="L27" s="53">
        <f>('A.1_2019-abs'!L27-'A.3_2018-abs '!L27)/'A.3_2018-abs '!L27*100</f>
        <v>9.7572815533980588</v>
      </c>
      <c r="M27" s="53">
        <f>('A.1_2019-abs'!M27-'A.3_2018-abs '!M27)/'A.3_2018-abs '!M27*100</f>
        <v>2.9118136439267883</v>
      </c>
      <c r="N27" s="53">
        <f>('A.1_2019-abs'!N27-'A.3_2018-abs '!N27)/'A.3_2018-abs '!N27*100</f>
        <v>10.854048732463696</v>
      </c>
      <c r="O27" s="53">
        <f>('A.1_2019-abs'!O27-'A.3_2018-abs '!O27)/'A.3_2018-abs '!O27*100</f>
        <v>-9.4161958568738227E-2</v>
      </c>
      <c r="P27" s="53" t="e">
        <f>('A.1_2019-abs'!P27-'A.3_2018-abs '!P27)/'A.3_2018-abs '!P27*100</f>
        <v>#DIV/0!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('A.1_2019-abs'!E28-'A.3_2018-abs '!E28)/'A.3_2018-abs '!E28*100</f>
        <v>3.0344359380019759</v>
      </c>
      <c r="F28" s="55">
        <f>('A.1_2019-abs'!F28-'A.3_2018-abs '!F28)/'A.3_2018-abs '!F28*100</f>
        <v>3.9417828987265007</v>
      </c>
      <c r="G28" s="55">
        <f>('A.1_2019-abs'!G28-'A.3_2018-abs '!G28)/'A.3_2018-abs '!G28*100</f>
        <v>5.7370253689272097</v>
      </c>
      <c r="H28" s="55">
        <f>('A.1_2019-abs'!H28-'A.3_2018-abs '!H28)/'A.3_2018-abs '!H28*100</f>
        <v>-0.16642396505096732</v>
      </c>
      <c r="I28" s="55">
        <f>('A.1_2019-abs'!I28-'A.3_2018-abs '!I28)/'A.3_2018-abs '!I28*100</f>
        <v>4.8987854251012148</v>
      </c>
      <c r="J28" s="55">
        <f>('A.1_2019-abs'!J28-'A.3_2018-abs '!J28)/'A.3_2018-abs '!J28*100</f>
        <v>0.59477226483017687</v>
      </c>
      <c r="K28" s="55">
        <f>('A.1_2019-abs'!K28-'A.3_2018-abs '!K28)/'A.3_2018-abs '!K28*100</f>
        <v>-0.66682543462729216</v>
      </c>
      <c r="L28" s="55">
        <f>('A.1_2019-abs'!L28-'A.3_2018-abs '!L28)/'A.3_2018-abs '!L28*100</f>
        <v>5.9289900034470868</v>
      </c>
      <c r="M28" s="55">
        <f>('A.1_2019-abs'!M28-'A.3_2018-abs '!M28)/'A.3_2018-abs '!M28*100</f>
        <v>2.5120368432070337</v>
      </c>
      <c r="N28" s="55">
        <f>('A.1_2019-abs'!N28-'A.3_2018-abs '!N28)/'A.3_2018-abs '!N28*100</f>
        <v>12.721104918827237</v>
      </c>
      <c r="O28" s="55">
        <f>('A.1_2019-abs'!O28-'A.3_2018-abs '!O28)/'A.3_2018-abs '!O28*100</f>
        <v>-0.40166544207690424</v>
      </c>
      <c r="P28" s="53" t="e">
        <f>('A.1_2019-abs'!P28-'A.3_2018-abs '!P28)/'A.3_2018-abs '!P28*100</f>
        <v>#DIV/0!</v>
      </c>
      <c r="Q28" s="74"/>
    </row>
    <row r="29" spans="2:17" x14ac:dyDescent="0.2">
      <c r="B29" s="72" t="s">
        <v>17</v>
      </c>
      <c r="C29" s="22"/>
      <c r="D29" s="20"/>
      <c r="E29" s="53">
        <f>('A.1_2019-abs'!E29-'A.3_2018-abs '!E29)/'A.3_2018-abs '!E29*100</f>
        <v>2.3125031855911233</v>
      </c>
      <c r="F29" s="53">
        <f>('A.1_2019-abs'!F29-'A.3_2018-abs '!F29)/'A.3_2018-abs '!F29*100</f>
        <v>3.4211174009352696</v>
      </c>
      <c r="G29" s="53">
        <f>('A.1_2019-abs'!G29-'A.3_2018-abs '!G29)/'A.3_2018-abs '!G29*100</f>
        <v>7.5916918627579859</v>
      </c>
      <c r="H29" s="53">
        <f>('A.1_2019-abs'!H29-'A.3_2018-abs '!H29)/'A.3_2018-abs '!H29*100</f>
        <v>-0.18305051204670261</v>
      </c>
      <c r="I29" s="53">
        <f>('A.1_2019-abs'!I29-'A.3_2018-abs '!I29)/'A.3_2018-abs '!I29*100</f>
        <v>3.8280766852195427</v>
      </c>
      <c r="J29" s="53">
        <f>('A.1_2019-abs'!J29-'A.3_2018-abs '!J29)/'A.3_2018-abs '!J29*100</f>
        <v>-6.9871436556735609E-3</v>
      </c>
      <c r="K29" s="53">
        <f>('A.1_2019-abs'!K29-'A.3_2018-abs '!K29)/'A.3_2018-abs '!K29*100</f>
        <v>4.9797415061454534E-2</v>
      </c>
      <c r="L29" s="53">
        <f>('A.1_2019-abs'!L29-'A.3_2018-abs '!L29)/'A.3_2018-abs '!L29*100</f>
        <v>7.2626348885956062</v>
      </c>
      <c r="M29" s="53">
        <f>('A.1_2019-abs'!M29-'A.3_2018-abs '!M29)/'A.3_2018-abs '!M29*100</f>
        <v>1.1416953393806695</v>
      </c>
      <c r="N29" s="53">
        <f>('A.1_2019-abs'!N29-'A.3_2018-abs '!N29)/'A.3_2018-abs '!N29*100</f>
        <v>9.3655296142749762</v>
      </c>
      <c r="O29" s="53">
        <f>('A.1_2019-abs'!O29-'A.3_2018-abs '!O29)/'A.3_2018-abs '!O29*100</f>
        <v>-0.58860350537113315</v>
      </c>
      <c r="P29" s="53" t="e">
        <f>('A.1_2019-abs'!P29-'A.3_2018-abs '!P29)/'A.3_2018-abs '!P29*100</f>
        <v>#DIV/0!</v>
      </c>
      <c r="Q29" s="74"/>
    </row>
    <row r="30" spans="2:17" x14ac:dyDescent="0.2">
      <c r="B30" s="73" t="s">
        <v>23</v>
      </c>
      <c r="C30" s="24"/>
      <c r="D30" s="25"/>
      <c r="E30" s="53">
        <f>('A.1_2019-abs'!E30-'A.3_2018-abs '!E30)/'A.3_2018-abs '!E30*100</f>
        <v>1.9859851517178606</v>
      </c>
      <c r="F30" s="53">
        <f>('A.1_2019-abs'!F30-'A.3_2018-abs '!F30)/'A.3_2018-abs '!F30*100</f>
        <v>3.0654515327257661</v>
      </c>
      <c r="G30" s="53">
        <f>('A.1_2019-abs'!G30-'A.3_2018-abs '!G30)/'A.3_2018-abs '!G30*100</f>
        <v>8.809757159969509</v>
      </c>
      <c r="H30" s="53">
        <f>('A.1_2019-abs'!H30-'A.3_2018-abs '!H30)/'A.3_2018-abs '!H30*100</f>
        <v>-0.18823834869531353</v>
      </c>
      <c r="I30" s="53">
        <f>('A.1_2019-abs'!I30-'A.3_2018-abs '!I30)/'A.3_2018-abs '!I30*100</f>
        <v>3.3570792520035622</v>
      </c>
      <c r="J30" s="53">
        <f>('A.1_2019-abs'!J30-'A.3_2018-abs '!J30)/'A.3_2018-abs '!J30*100</f>
        <v>-0.17989655947829997</v>
      </c>
      <c r="K30" s="53">
        <f>('A.1_2019-abs'!K30-'A.3_2018-abs '!K30)/'A.3_2018-abs '!K30*100</f>
        <v>0.33563422202520421</v>
      </c>
      <c r="L30" s="53">
        <f>('A.1_2019-abs'!L30-'A.3_2018-abs '!L30)/'A.3_2018-abs '!L30*100</f>
        <v>7.9430212790902166</v>
      </c>
      <c r="M30" s="53">
        <f>('A.1_2019-abs'!M30-'A.3_2018-abs '!M30)/'A.3_2018-abs '!M30*100</f>
        <v>0.32455373860941206</v>
      </c>
      <c r="N30" s="53">
        <f>('A.1_2019-abs'!N30-'A.3_2018-abs '!N30)/'A.3_2018-abs '!N30*100</f>
        <v>7.1263996119487443</v>
      </c>
      <c r="O30" s="53">
        <f>('A.1_2019-abs'!O30-'A.3_2018-abs '!O30)/'A.3_2018-abs '!O30*100</f>
        <v>-0.71970868116390119</v>
      </c>
      <c r="P30" s="53" t="e">
        <f>('A.1_2019-abs'!P30-'A.3_2018-abs '!P30)/'A.3_2018-abs '!P30*100</f>
        <v>#DIV/0!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A.1_2019-abs</vt:lpstr>
      <vt:lpstr>A.2_2019-proz</vt:lpstr>
      <vt:lpstr>A.3_2018-abs </vt:lpstr>
      <vt:lpstr>A.4_2018-proz</vt:lpstr>
      <vt:lpstr>A.5_Entw 2018 bis 2019 abs.</vt:lpstr>
      <vt:lpstr>A.6_Entw 2018 bis 2019 in proz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2018-10-24T06:18:56Z</cp:lastPrinted>
  <dcterms:created xsi:type="dcterms:W3CDTF">2017-02-23T09:56:25Z</dcterms:created>
  <dcterms:modified xsi:type="dcterms:W3CDTF">2020-11-04T10:02:11Z</dcterms:modified>
</cp:coreProperties>
</file>